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admin\Desktop\2023 год Учебные планы\1. ПРОФЕССИИ\35.01.27 Мастер сельскохозяйственного производства\"/>
    </mc:Choice>
  </mc:AlternateContent>
  <xr:revisionPtr revIDLastSave="0" documentId="13_ncr:1_{77CF627C-D431-47DB-92B8-F6EA9BCD03D5}" xr6:coauthVersionLast="45" xr6:coauthVersionMax="45" xr10:uidLastSave="{00000000-0000-0000-0000-000000000000}"/>
  <bookViews>
    <workbookView xWindow="-120" yWindow="-120" windowWidth="24240" windowHeight="13140" tabRatio="834" xr2:uid="{00000000-000D-0000-FFFF-FFFF00000000}"/>
  </bookViews>
  <sheets>
    <sheet name="Лист1" sheetId="24" r:id="rId1"/>
    <sheet name="ШАБЛОН 2023" sheetId="22" r:id="rId2"/>
    <sheet name="ШАБЛОН 2023 (2)" sheetId="23" state="hidden" r:id="rId3"/>
  </sheets>
  <definedNames>
    <definedName name="_xlnm.Print_Titles" localSheetId="1">'ШАБЛОН 2023'!#REF!</definedName>
    <definedName name="_xlnm.Print_Titles" localSheetId="2">'ШАБЛОН 2023 (2)'!#REF!</definedName>
    <definedName name="_xlnm.Print_Area" localSheetId="1">'ШАБЛОН 2023'!$A$4:$AW$90</definedName>
    <definedName name="_xlnm.Print_Area" localSheetId="2">'ШАБЛОН 2023 (2)'!$A$4:$AW$90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8" i="22" l="1"/>
  <c r="AI83" i="22"/>
  <c r="AI82" i="22"/>
  <c r="AD83" i="22"/>
  <c r="AD82" i="22"/>
  <c r="AF74" i="22"/>
  <c r="AK74" i="22"/>
  <c r="P70" i="22" l="1"/>
  <c r="Q67" i="22" l="1"/>
  <c r="O67" i="22"/>
  <c r="BH89" i="23"/>
  <c r="BH88" i="23"/>
  <c r="BH87" i="23"/>
  <c r="BH86" i="23"/>
  <c r="BH85" i="23"/>
  <c r="BH84" i="23"/>
  <c r="AI83" i="23"/>
  <c r="AD83" i="23"/>
  <c r="Y83" i="23"/>
  <c r="T83" i="23"/>
  <c r="AI82" i="23"/>
  <c r="AD82" i="23"/>
  <c r="Y82" i="23"/>
  <c r="T82" i="23"/>
  <c r="BH80" i="23"/>
  <c r="J80" i="23"/>
  <c r="BH79" i="23"/>
  <c r="J79" i="23"/>
  <c r="BH78" i="23"/>
  <c r="J78" i="23"/>
  <c r="D78" i="23"/>
  <c r="BH77" i="23"/>
  <c r="J77" i="23"/>
  <c r="BC76" i="23"/>
  <c r="AX76" i="23"/>
  <c r="AS76" i="23"/>
  <c r="AN76" i="23"/>
  <c r="J75" i="23"/>
  <c r="AK74" i="23"/>
  <c r="AF74" i="23"/>
  <c r="AA74" i="23"/>
  <c r="V74" i="23"/>
  <c r="J74" i="23"/>
  <c r="J73" i="23"/>
  <c r="BH72" i="23"/>
  <c r="J72" i="23"/>
  <c r="Q71" i="23"/>
  <c r="P71" i="23"/>
  <c r="O71" i="23"/>
  <c r="F71" i="23" s="1"/>
  <c r="E71" i="23" s="1"/>
  <c r="P70" i="23"/>
  <c r="S69" i="23"/>
  <c r="Q69" i="23"/>
  <c r="O69" i="23"/>
  <c r="N69" i="23"/>
  <c r="I69" i="23"/>
  <c r="H69" i="23"/>
  <c r="S68" i="23"/>
  <c r="Q68" i="23"/>
  <c r="Q70" i="23" s="1"/>
  <c r="O68" i="23"/>
  <c r="O70" i="23" s="1"/>
  <c r="N68" i="23"/>
  <c r="I68" i="23"/>
  <c r="H68" i="23"/>
  <c r="S67" i="23"/>
  <c r="J67" i="23"/>
  <c r="I67" i="23"/>
  <c r="I66" i="23" s="1"/>
  <c r="H67" i="23"/>
  <c r="AM66" i="23"/>
  <c r="AL66" i="23"/>
  <c r="AK66" i="23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R66" i="23"/>
  <c r="N66" i="23"/>
  <c r="M66" i="23"/>
  <c r="L66" i="23"/>
  <c r="K66" i="23"/>
  <c r="J66" i="23"/>
  <c r="H66" i="23"/>
  <c r="G66" i="23"/>
  <c r="D66" i="23"/>
  <c r="BH65" i="23"/>
  <c r="S65" i="23"/>
  <c r="Q65" i="23"/>
  <c r="P65" i="23"/>
  <c r="O65" i="23"/>
  <c r="I65" i="23"/>
  <c r="K65" i="23" s="1"/>
  <c r="J65" i="23" s="1"/>
  <c r="H65" i="23"/>
  <c r="F65" i="23"/>
  <c r="E65" i="23" s="1"/>
  <c r="BH64" i="23"/>
  <c r="S64" i="23"/>
  <c r="I64" i="23"/>
  <c r="K64" i="23" s="1"/>
  <c r="J64" i="23" s="1"/>
  <c r="H64" i="23"/>
  <c r="BH63" i="23"/>
  <c r="S63" i="23"/>
  <c r="Q63" i="23"/>
  <c r="O63" i="23"/>
  <c r="N63" i="23"/>
  <c r="I63" i="23"/>
  <c r="K63" i="23" s="1"/>
  <c r="J63" i="23" s="1"/>
  <c r="H63" i="23"/>
  <c r="F63" i="23"/>
  <c r="E63" i="23" s="1"/>
  <c r="BH62" i="23"/>
  <c r="S62" i="23"/>
  <c r="Q62" i="23"/>
  <c r="O62" i="23"/>
  <c r="N62" i="23"/>
  <c r="I62" i="23"/>
  <c r="K62" i="23" s="1"/>
  <c r="J62" i="23" s="1"/>
  <c r="H62" i="23"/>
  <c r="S61" i="23"/>
  <c r="Q61" i="23"/>
  <c r="P61" i="23"/>
  <c r="O61" i="23"/>
  <c r="I61" i="23"/>
  <c r="K61" i="23" s="1"/>
  <c r="J61" i="23" s="1"/>
  <c r="H61" i="23"/>
  <c r="BH60" i="23"/>
  <c r="S60" i="23"/>
  <c r="Q60" i="23"/>
  <c r="Q64" i="23" s="1"/>
  <c r="Q59" i="23" s="1"/>
  <c r="P60" i="23"/>
  <c r="O60" i="23"/>
  <c r="O64" i="23" s="1"/>
  <c r="O59" i="23" s="1"/>
  <c r="O58" i="23" s="1"/>
  <c r="I60" i="23"/>
  <c r="H60" i="23"/>
  <c r="F60" i="23" s="1"/>
  <c r="E60" i="23" s="1"/>
  <c r="BG59" i="23"/>
  <c r="BG58" i="23" s="1"/>
  <c r="BF59" i="23"/>
  <c r="BF58" i="23" s="1"/>
  <c r="BE59" i="23"/>
  <c r="BD59" i="23"/>
  <c r="BD58" i="23" s="1"/>
  <c r="BC59" i="23"/>
  <c r="BC58" i="23" s="1"/>
  <c r="BB59" i="23"/>
  <c r="BB58" i="23" s="1"/>
  <c r="BA59" i="23"/>
  <c r="AZ59" i="23"/>
  <c r="AZ58" i="23" s="1"/>
  <c r="AY59" i="23"/>
  <c r="AY58" i="23" s="1"/>
  <c r="AX59" i="23"/>
  <c r="AX58" i="23" s="1"/>
  <c r="AW59" i="23"/>
  <c r="AV59" i="23"/>
  <c r="AV58" i="23" s="1"/>
  <c r="AU59" i="23"/>
  <c r="AU58" i="23" s="1"/>
  <c r="AT59" i="23"/>
  <c r="AT58" i="23" s="1"/>
  <c r="AS59" i="23"/>
  <c r="AR59" i="23"/>
  <c r="AR58" i="23" s="1"/>
  <c r="AQ59" i="23"/>
  <c r="AQ58" i="23" s="1"/>
  <c r="AP59" i="23"/>
  <c r="AP58" i="23" s="1"/>
  <c r="AO59" i="23"/>
  <c r="AN59" i="23"/>
  <c r="AN58" i="23" s="1"/>
  <c r="AM59" i="23"/>
  <c r="AM58" i="23" s="1"/>
  <c r="AL59" i="23"/>
  <c r="AL58" i="23" s="1"/>
  <c r="AK59" i="23"/>
  <c r="AJ59" i="23"/>
  <c r="AJ58" i="23" s="1"/>
  <c r="AI59" i="23"/>
  <c r="AI58" i="23" s="1"/>
  <c r="AH59" i="23"/>
  <c r="AH58" i="23" s="1"/>
  <c r="AG59" i="23"/>
  <c r="AF59" i="23"/>
  <c r="AF58" i="23" s="1"/>
  <c r="AE59" i="23"/>
  <c r="AE58" i="23" s="1"/>
  <c r="AD59" i="23"/>
  <c r="AD58" i="23" s="1"/>
  <c r="AC59" i="23"/>
  <c r="AB59" i="23"/>
  <c r="AB58" i="23" s="1"/>
  <c r="AA59" i="23"/>
  <c r="AA58" i="23" s="1"/>
  <c r="Z59" i="23"/>
  <c r="Z58" i="23" s="1"/>
  <c r="Y59" i="23"/>
  <c r="X59" i="23"/>
  <c r="X58" i="23" s="1"/>
  <c r="W59" i="23"/>
  <c r="W58" i="23" s="1"/>
  <c r="V59" i="23"/>
  <c r="V58" i="23" s="1"/>
  <c r="U59" i="23"/>
  <c r="T59" i="23"/>
  <c r="T58" i="23" s="1"/>
  <c r="R59" i="23"/>
  <c r="R58" i="23" s="1"/>
  <c r="N59" i="23"/>
  <c r="M59" i="23"/>
  <c r="M58" i="23" s="1"/>
  <c r="L59" i="23"/>
  <c r="H59" i="23"/>
  <c r="H58" i="23" s="1"/>
  <c r="G59" i="23"/>
  <c r="D59" i="23"/>
  <c r="D58" i="23" s="1"/>
  <c r="BE58" i="23"/>
  <c r="BA58" i="23"/>
  <c r="AW58" i="23"/>
  <c r="AS58" i="23"/>
  <c r="AO58" i="23"/>
  <c r="AK58" i="23"/>
  <c r="AG58" i="23"/>
  <c r="AC58" i="23"/>
  <c r="Y58" i="23"/>
  <c r="U58" i="23"/>
  <c r="Q58" i="23"/>
  <c r="G58" i="23"/>
  <c r="I57" i="23"/>
  <c r="K57" i="23" s="1"/>
  <c r="J57" i="23" s="1"/>
  <c r="H57" i="23"/>
  <c r="Q56" i="23"/>
  <c r="P56" i="23"/>
  <c r="O56" i="23"/>
  <c r="I56" i="23"/>
  <c r="K56" i="23" s="1"/>
  <c r="J56" i="23" s="1"/>
  <c r="H56" i="23"/>
  <c r="S55" i="23"/>
  <c r="Q55" i="23"/>
  <c r="P55" i="23"/>
  <c r="O55" i="23"/>
  <c r="I55" i="23"/>
  <c r="K55" i="23" s="1"/>
  <c r="J55" i="23" s="1"/>
  <c r="H55" i="23"/>
  <c r="F55" i="23" s="1"/>
  <c r="E55" i="23" s="1"/>
  <c r="S54" i="23"/>
  <c r="Q54" i="23"/>
  <c r="P54" i="23"/>
  <c r="O54" i="23"/>
  <c r="I54" i="23"/>
  <c r="K54" i="23" s="1"/>
  <c r="J54" i="23" s="1"/>
  <c r="H54" i="23"/>
  <c r="F54" i="23"/>
  <c r="E54" i="23" s="1"/>
  <c r="S53" i="23"/>
  <c r="Q53" i="23"/>
  <c r="P53" i="23"/>
  <c r="O53" i="23"/>
  <c r="I53" i="23"/>
  <c r="K53" i="23" s="1"/>
  <c r="J53" i="23" s="1"/>
  <c r="H53" i="23"/>
  <c r="F53" i="23" s="1"/>
  <c r="E53" i="23" s="1"/>
  <c r="S52" i="23"/>
  <c r="Q52" i="23"/>
  <c r="P52" i="23"/>
  <c r="O52" i="23"/>
  <c r="I52" i="23"/>
  <c r="K52" i="23" s="1"/>
  <c r="J52" i="23" s="1"/>
  <c r="H52" i="23"/>
  <c r="F52" i="23"/>
  <c r="E52" i="23" s="1"/>
  <c r="BH51" i="23"/>
  <c r="S51" i="23"/>
  <c r="Q51" i="23"/>
  <c r="P51" i="23"/>
  <c r="O51" i="23"/>
  <c r="I51" i="23"/>
  <c r="K51" i="23" s="1"/>
  <c r="J51" i="23" s="1"/>
  <c r="H51" i="23"/>
  <c r="BH50" i="23"/>
  <c r="S50" i="23"/>
  <c r="Q50" i="23"/>
  <c r="P50" i="23"/>
  <c r="O50" i="23"/>
  <c r="I50" i="23"/>
  <c r="K50" i="23" s="1"/>
  <c r="J50" i="23" s="1"/>
  <c r="H50" i="23"/>
  <c r="F50" i="23" s="1"/>
  <c r="E50" i="23" s="1"/>
  <c r="BH49" i="23"/>
  <c r="S49" i="23"/>
  <c r="Q49" i="23"/>
  <c r="Q47" i="23" s="1"/>
  <c r="P49" i="23"/>
  <c r="O49" i="23"/>
  <c r="O57" i="23" s="1"/>
  <c r="I49" i="23"/>
  <c r="K49" i="23" s="1"/>
  <c r="J49" i="23" s="1"/>
  <c r="H49" i="23"/>
  <c r="F49" i="23" s="1"/>
  <c r="BH48" i="23"/>
  <c r="S48" i="23"/>
  <c r="S47" i="23" s="1"/>
  <c r="Q48" i="23"/>
  <c r="P48" i="23"/>
  <c r="P57" i="23" s="1"/>
  <c r="O48" i="23"/>
  <c r="I48" i="23"/>
  <c r="K48" i="23" s="1"/>
  <c r="H48" i="23"/>
  <c r="F48" i="23"/>
  <c r="E48" i="23" s="1"/>
  <c r="BG47" i="23"/>
  <c r="BF47" i="23"/>
  <c r="BE47" i="23"/>
  <c r="BD47" i="23"/>
  <c r="BC47" i="23"/>
  <c r="BB47" i="23"/>
  <c r="BA47" i="23"/>
  <c r="AZ47" i="23"/>
  <c r="AY47" i="23"/>
  <c r="AX47" i="23"/>
  <c r="AW47" i="23"/>
  <c r="AV47" i="23"/>
  <c r="AU47" i="23"/>
  <c r="AT47" i="23"/>
  <c r="AS47" i="23"/>
  <c r="AR47" i="23"/>
  <c r="AQ47" i="23"/>
  <c r="AP47" i="23"/>
  <c r="AO47" i="23"/>
  <c r="AN47" i="23"/>
  <c r="AM47" i="23"/>
  <c r="AL47" i="23"/>
  <c r="AK47" i="23"/>
  <c r="AJ47" i="23"/>
  <c r="AI47" i="23"/>
  <c r="AH47" i="23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BH47" i="23" s="1"/>
  <c r="R47" i="23"/>
  <c r="P47" i="23"/>
  <c r="N47" i="23"/>
  <c r="M47" i="23"/>
  <c r="L47" i="23"/>
  <c r="H47" i="23"/>
  <c r="G47" i="23"/>
  <c r="D47" i="23"/>
  <c r="I46" i="23"/>
  <c r="K46" i="23" s="1"/>
  <c r="J46" i="23" s="1"/>
  <c r="H46" i="23"/>
  <c r="BH45" i="23"/>
  <c r="S45" i="23"/>
  <c r="Q45" i="23"/>
  <c r="O45" i="23"/>
  <c r="I45" i="23"/>
  <c r="K45" i="23" s="1"/>
  <c r="J45" i="23" s="1"/>
  <c r="H45" i="23"/>
  <c r="BH44" i="23"/>
  <c r="S44" i="23"/>
  <c r="Q44" i="23"/>
  <c r="P44" i="23"/>
  <c r="O44" i="23"/>
  <c r="I44" i="23"/>
  <c r="K44" i="23" s="1"/>
  <c r="J44" i="23" s="1"/>
  <c r="H44" i="23"/>
  <c r="BI43" i="23"/>
  <c r="BH43" i="23"/>
  <c r="S43" i="23"/>
  <c r="Q43" i="23"/>
  <c r="P43" i="23"/>
  <c r="O43" i="23"/>
  <c r="I43" i="23"/>
  <c r="K43" i="23" s="1"/>
  <c r="J43" i="23" s="1"/>
  <c r="H43" i="23"/>
  <c r="BH42" i="23"/>
  <c r="S42" i="23"/>
  <c r="Q42" i="23"/>
  <c r="P42" i="23"/>
  <c r="O42" i="23"/>
  <c r="K42" i="23"/>
  <c r="J42" i="23" s="1"/>
  <c r="I42" i="23"/>
  <c r="H42" i="23"/>
  <c r="F42" i="23" s="1"/>
  <c r="E42" i="23" s="1"/>
  <c r="BH41" i="23"/>
  <c r="S41" i="23"/>
  <c r="Q41" i="23"/>
  <c r="P41" i="23"/>
  <c r="O41" i="23"/>
  <c r="I41" i="23"/>
  <c r="K41" i="23" s="1"/>
  <c r="J41" i="23" s="1"/>
  <c r="H41" i="23"/>
  <c r="BH40" i="23"/>
  <c r="S40" i="23"/>
  <c r="S39" i="23" s="1"/>
  <c r="Q40" i="23"/>
  <c r="P40" i="23"/>
  <c r="P46" i="23" s="1"/>
  <c r="P39" i="23" s="1"/>
  <c r="O40" i="23"/>
  <c r="K40" i="23"/>
  <c r="I40" i="23"/>
  <c r="H40" i="23"/>
  <c r="BG39" i="23"/>
  <c r="BF39" i="23"/>
  <c r="BE39" i="23"/>
  <c r="BE38" i="23" s="1"/>
  <c r="BD39" i="23"/>
  <c r="BC39" i="23"/>
  <c r="BB39" i="23"/>
  <c r="BA39" i="23"/>
  <c r="BA38" i="23" s="1"/>
  <c r="AZ39" i="23"/>
  <c r="AY39" i="23"/>
  <c r="AX39" i="23"/>
  <c r="AW39" i="23"/>
  <c r="AW38" i="23" s="1"/>
  <c r="AV39" i="23"/>
  <c r="AU39" i="23"/>
  <c r="AT39" i="23"/>
  <c r="AS39" i="23"/>
  <c r="AS38" i="23" s="1"/>
  <c r="AR39" i="23"/>
  <c r="AQ39" i="23"/>
  <c r="AP39" i="23"/>
  <c r="AO39" i="23"/>
  <c r="AO38" i="23" s="1"/>
  <c r="AN39" i="23"/>
  <c r="AM39" i="23"/>
  <c r="AL39" i="23"/>
  <c r="AK39" i="23"/>
  <c r="AK38" i="23" s="1"/>
  <c r="AJ39" i="23"/>
  <c r="AI39" i="23"/>
  <c r="AH39" i="23"/>
  <c r="AG39" i="23"/>
  <c r="AG38" i="23" s="1"/>
  <c r="AF39" i="23"/>
  <c r="AE39" i="23"/>
  <c r="AD39" i="23"/>
  <c r="AC39" i="23"/>
  <c r="AC38" i="23" s="1"/>
  <c r="AB39" i="23"/>
  <c r="AA39" i="23"/>
  <c r="Z39" i="23"/>
  <c r="Y39" i="23"/>
  <c r="Y38" i="23" s="1"/>
  <c r="X39" i="23"/>
  <c r="W39" i="23"/>
  <c r="V39" i="23"/>
  <c r="U39" i="23"/>
  <c r="U38" i="23" s="1"/>
  <c r="T39" i="23"/>
  <c r="R39" i="23"/>
  <c r="R38" i="23" s="1"/>
  <c r="N39" i="23"/>
  <c r="M39" i="23"/>
  <c r="L39" i="23"/>
  <c r="G39" i="23"/>
  <c r="G38" i="23" s="1"/>
  <c r="D39" i="23"/>
  <c r="BG38" i="23"/>
  <c r="BC38" i="23"/>
  <c r="AY38" i="23"/>
  <c r="AU38" i="23"/>
  <c r="AQ38" i="23"/>
  <c r="AM38" i="23"/>
  <c r="AI38" i="23"/>
  <c r="AE38" i="23"/>
  <c r="AA38" i="23"/>
  <c r="W38" i="23"/>
  <c r="M38" i="23"/>
  <c r="BH37" i="23"/>
  <c r="S37" i="23"/>
  <c r="J37" i="23"/>
  <c r="BH36" i="23"/>
  <c r="S36" i="23"/>
  <c r="J36" i="23"/>
  <c r="BJ35" i="23"/>
  <c r="BH35" i="23"/>
  <c r="S35" i="23"/>
  <c r="S34" i="23" s="1"/>
  <c r="Q35" i="23"/>
  <c r="O35" i="23"/>
  <c r="O34" i="23" s="1"/>
  <c r="I35" i="23"/>
  <c r="K35" i="23" s="1"/>
  <c r="H35" i="23"/>
  <c r="F35" i="23" s="1"/>
  <c r="F34" i="23" s="1"/>
  <c r="BI34" i="23"/>
  <c r="BG34" i="23"/>
  <c r="BF34" i="23"/>
  <c r="BE34" i="23"/>
  <c r="BD34" i="23"/>
  <c r="BC34" i="23"/>
  <c r="BB34" i="23"/>
  <c r="BA34" i="23"/>
  <c r="AZ34" i="23"/>
  <c r="AY34" i="23"/>
  <c r="AX34" i="23"/>
  <c r="AW34" i="23"/>
  <c r="AV34" i="23"/>
  <c r="AU34" i="23"/>
  <c r="AT34" i="23"/>
  <c r="AS34" i="23"/>
  <c r="AR34" i="23"/>
  <c r="AQ34" i="23"/>
  <c r="AP34" i="23"/>
  <c r="AO34" i="23"/>
  <c r="AN34" i="23"/>
  <c r="AM34" i="23"/>
  <c r="AL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BH34" i="23" s="1"/>
  <c r="R34" i="23"/>
  <c r="Q34" i="23"/>
  <c r="P34" i="23"/>
  <c r="N34" i="23"/>
  <c r="M34" i="23"/>
  <c r="L34" i="23"/>
  <c r="I34" i="23"/>
  <c r="G34" i="23"/>
  <c r="E34" i="23"/>
  <c r="D34" i="23"/>
  <c r="BJ33" i="23"/>
  <c r="BL33" i="23" s="1"/>
  <c r="BH33" i="23"/>
  <c r="S33" i="23"/>
  <c r="Q33" i="23"/>
  <c r="O33" i="23"/>
  <c r="I33" i="23"/>
  <c r="K33" i="23" s="1"/>
  <c r="J33" i="23" s="1"/>
  <c r="H33" i="23"/>
  <c r="F33" i="23" s="1"/>
  <c r="BH32" i="23"/>
  <c r="S32" i="23"/>
  <c r="Q32" i="23"/>
  <c r="O32" i="23"/>
  <c r="I32" i="23"/>
  <c r="BJ32" i="23" s="1"/>
  <c r="H32" i="23"/>
  <c r="BI31" i="23"/>
  <c r="BG31" i="23"/>
  <c r="BF31" i="23"/>
  <c r="BE31" i="23"/>
  <c r="BD31" i="23"/>
  <c r="BC31" i="23"/>
  <c r="BB31" i="23"/>
  <c r="BA31" i="23"/>
  <c r="AZ31" i="23"/>
  <c r="AY31" i="23"/>
  <c r="AX31" i="23"/>
  <c r="AW31" i="23"/>
  <c r="AV31" i="23"/>
  <c r="AU31" i="23"/>
  <c r="AT31" i="23"/>
  <c r="AS31" i="23"/>
  <c r="AR31" i="23"/>
  <c r="AQ31" i="23"/>
  <c r="AP31" i="23"/>
  <c r="AO31" i="23"/>
  <c r="AN31" i="23"/>
  <c r="AM31" i="23"/>
  <c r="AL31" i="23"/>
  <c r="AK31" i="23"/>
  <c r="AJ31" i="23"/>
  <c r="AI31" i="23"/>
  <c r="AH31" i="23"/>
  <c r="AG31" i="23"/>
  <c r="AF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I31" i="23"/>
  <c r="G31" i="23"/>
  <c r="E31" i="23"/>
  <c r="D31" i="23"/>
  <c r="BH30" i="23"/>
  <c r="S30" i="23"/>
  <c r="Q30" i="23"/>
  <c r="O30" i="23"/>
  <c r="I30" i="23"/>
  <c r="F30" i="23" s="1"/>
  <c r="H30" i="23"/>
  <c r="BJ29" i="23"/>
  <c r="BL29" i="23" s="1"/>
  <c r="BH29" i="23"/>
  <c r="S29" i="23"/>
  <c r="Q29" i="23"/>
  <c r="O29" i="23"/>
  <c r="I29" i="23"/>
  <c r="K29" i="23" s="1"/>
  <c r="J29" i="23" s="1"/>
  <c r="H29" i="23"/>
  <c r="F29" i="23" s="1"/>
  <c r="BH28" i="23"/>
  <c r="S28" i="23"/>
  <c r="Q28" i="23"/>
  <c r="O28" i="23"/>
  <c r="I28" i="23"/>
  <c r="BJ28" i="23" s="1"/>
  <c r="BL28" i="23" s="1"/>
  <c r="H28" i="23"/>
  <c r="BH27" i="23"/>
  <c r="S27" i="23"/>
  <c r="Q27" i="23"/>
  <c r="O27" i="23"/>
  <c r="I27" i="23"/>
  <c r="H27" i="23"/>
  <c r="BH26" i="23"/>
  <c r="S26" i="23"/>
  <c r="Q26" i="23"/>
  <c r="O26" i="23"/>
  <c r="I26" i="23"/>
  <c r="BJ26" i="23" s="1"/>
  <c r="BL26" i="23" s="1"/>
  <c r="H26" i="23"/>
  <c r="BJ25" i="23"/>
  <c r="BL25" i="23" s="1"/>
  <c r="BH25" i="23"/>
  <c r="S25" i="23"/>
  <c r="Q25" i="23"/>
  <c r="O25" i="23"/>
  <c r="I25" i="23"/>
  <c r="K25" i="23" s="1"/>
  <c r="J25" i="23" s="1"/>
  <c r="H25" i="23"/>
  <c r="F25" i="23" s="1"/>
  <c r="BH24" i="23"/>
  <c r="S24" i="23"/>
  <c r="Q24" i="23"/>
  <c r="O24" i="23"/>
  <c r="I24" i="23"/>
  <c r="BJ24" i="23" s="1"/>
  <c r="BL24" i="23" s="1"/>
  <c r="H24" i="23"/>
  <c r="BH23" i="23"/>
  <c r="S23" i="23"/>
  <c r="Q23" i="23"/>
  <c r="O23" i="23"/>
  <c r="I23" i="23"/>
  <c r="H23" i="23"/>
  <c r="BH22" i="23"/>
  <c r="S22" i="23"/>
  <c r="Q22" i="23"/>
  <c r="O22" i="23"/>
  <c r="I22" i="23"/>
  <c r="K22" i="23" s="1"/>
  <c r="J22" i="23" s="1"/>
  <c r="H22" i="23"/>
  <c r="BJ21" i="23"/>
  <c r="BL21" i="23" s="1"/>
  <c r="BH21" i="23"/>
  <c r="S21" i="23"/>
  <c r="Q21" i="23"/>
  <c r="O21" i="23"/>
  <c r="I21" i="23"/>
  <c r="K21" i="23" s="1"/>
  <c r="J21" i="23" s="1"/>
  <c r="H21" i="23"/>
  <c r="F21" i="23" s="1"/>
  <c r="BH20" i="23"/>
  <c r="S20" i="23"/>
  <c r="Q20" i="23"/>
  <c r="O20" i="23"/>
  <c r="I20" i="23"/>
  <c r="H20" i="23"/>
  <c r="BI19" i="23"/>
  <c r="BG19" i="23"/>
  <c r="BG18" i="23" s="1"/>
  <c r="BF19" i="23"/>
  <c r="BE19" i="23"/>
  <c r="BE18" i="23" s="1"/>
  <c r="BD19" i="23"/>
  <c r="BC19" i="23"/>
  <c r="BC18" i="23" s="1"/>
  <c r="BB19" i="23"/>
  <c r="BA19" i="23"/>
  <c r="BA18" i="23" s="1"/>
  <c r="AZ19" i="23"/>
  <c r="AY19" i="23"/>
  <c r="AY18" i="23" s="1"/>
  <c r="AX19" i="23"/>
  <c r="AW19" i="23"/>
  <c r="AW18" i="23" s="1"/>
  <c r="AV19" i="23"/>
  <c r="AU19" i="23"/>
  <c r="AU18" i="23" s="1"/>
  <c r="AT19" i="23"/>
  <c r="AS19" i="23"/>
  <c r="AS18" i="23" s="1"/>
  <c r="AR19" i="23"/>
  <c r="AQ19" i="23"/>
  <c r="AQ18" i="23" s="1"/>
  <c r="AP19" i="23"/>
  <c r="AO19" i="23"/>
  <c r="AO18" i="23" s="1"/>
  <c r="AN19" i="23"/>
  <c r="AM19" i="23"/>
  <c r="AM18" i="23" s="1"/>
  <c r="AL19" i="23"/>
  <c r="AK19" i="23"/>
  <c r="AK18" i="23" s="1"/>
  <c r="AK15" i="23" s="1"/>
  <c r="AJ19" i="23"/>
  <c r="AI19" i="23"/>
  <c r="AI18" i="23" s="1"/>
  <c r="AH19" i="23"/>
  <c r="AG19" i="23"/>
  <c r="AG18" i="23" s="1"/>
  <c r="AF19" i="23"/>
  <c r="AE19" i="23"/>
  <c r="AE18" i="23" s="1"/>
  <c r="AD19" i="23"/>
  <c r="AC19" i="23"/>
  <c r="AC18" i="23" s="1"/>
  <c r="AB19" i="23"/>
  <c r="AA19" i="23"/>
  <c r="AA18" i="23" s="1"/>
  <c r="AA15" i="23" s="1"/>
  <c r="Z19" i="23"/>
  <c r="Y19" i="23"/>
  <c r="Y18" i="23" s="1"/>
  <c r="X19" i="23"/>
  <c r="W19" i="23"/>
  <c r="W18" i="23" s="1"/>
  <c r="V19" i="23"/>
  <c r="U19" i="23"/>
  <c r="U18" i="23" s="1"/>
  <c r="T19" i="23"/>
  <c r="S19" i="23"/>
  <c r="S18" i="23" s="1"/>
  <c r="R19" i="23"/>
  <c r="Q19" i="23"/>
  <c r="Q18" i="23" s="1"/>
  <c r="P19" i="23"/>
  <c r="O19" i="23"/>
  <c r="O18" i="23" s="1"/>
  <c r="N19" i="23"/>
  <c r="M19" i="23"/>
  <c r="M18" i="23" s="1"/>
  <c r="M76" i="23" s="1"/>
  <c r="L19" i="23"/>
  <c r="I19" i="23"/>
  <c r="I18" i="23" s="1"/>
  <c r="G19" i="23"/>
  <c r="G18" i="23" s="1"/>
  <c r="G76" i="23" s="1"/>
  <c r="E19" i="23"/>
  <c r="E18" i="23" s="1"/>
  <c r="D19" i="23"/>
  <c r="BF18" i="23"/>
  <c r="BD18" i="23"/>
  <c r="BB18" i="23"/>
  <c r="AZ18" i="23"/>
  <c r="AX18" i="23"/>
  <c r="AV18" i="23"/>
  <c r="AT18" i="23"/>
  <c r="AR18" i="23"/>
  <c r="AP18" i="23"/>
  <c r="AN18" i="23"/>
  <c r="AL18" i="23"/>
  <c r="AJ18" i="23"/>
  <c r="AH18" i="23"/>
  <c r="AF18" i="23"/>
  <c r="AD18" i="23"/>
  <c r="AB18" i="23"/>
  <c r="Z18" i="23"/>
  <c r="X18" i="23"/>
  <c r="V18" i="23"/>
  <c r="T18" i="23"/>
  <c r="R18" i="23"/>
  <c r="P18" i="23"/>
  <c r="N18" i="23"/>
  <c r="L18" i="23"/>
  <c r="D18" i="23"/>
  <c r="BC14" i="23"/>
  <c r="AX14" i="23"/>
  <c r="AN14" i="23"/>
  <c r="AN16" i="23" s="1"/>
  <c r="AI14" i="23"/>
  <c r="AD14" i="23"/>
  <c r="Y14" i="23"/>
  <c r="T14" i="23"/>
  <c r="BH13" i="23"/>
  <c r="BH12" i="23"/>
  <c r="BH11" i="23"/>
  <c r="BI12" i="23" s="1"/>
  <c r="BM12" i="23" s="1"/>
  <c r="K23" i="23" l="1"/>
  <c r="J23" i="23" s="1"/>
  <c r="BJ23" i="23"/>
  <c r="BL23" i="23" s="1"/>
  <c r="H34" i="23"/>
  <c r="K27" i="23"/>
  <c r="J27" i="23" s="1"/>
  <c r="BJ27" i="23"/>
  <c r="BL27" i="23" s="1"/>
  <c r="BL35" i="23"/>
  <c r="BJ34" i="23"/>
  <c r="F40" i="23"/>
  <c r="E40" i="23" s="1"/>
  <c r="H39" i="23"/>
  <c r="H38" i="23" s="1"/>
  <c r="BH19" i="23"/>
  <c r="BI17" i="23"/>
  <c r="F20" i="23"/>
  <c r="F23" i="23"/>
  <c r="F27" i="23"/>
  <c r="BH31" i="23"/>
  <c r="D38" i="23"/>
  <c r="T38" i="23"/>
  <c r="T73" i="23" s="1"/>
  <c r="V38" i="23"/>
  <c r="V15" i="23" s="1"/>
  <c r="X38" i="23"/>
  <c r="X72" i="23" s="1"/>
  <c r="Z38" i="23"/>
  <c r="Z75" i="23" s="1"/>
  <c r="AB38" i="23"/>
  <c r="AB72" i="23" s="1"/>
  <c r="AD38" i="23"/>
  <c r="AD73" i="23" s="1"/>
  <c r="AD81" i="23" s="1"/>
  <c r="AF38" i="23"/>
  <c r="AF15" i="23" s="1"/>
  <c r="AH38" i="23"/>
  <c r="AH72" i="23" s="1"/>
  <c r="AJ38" i="23"/>
  <c r="AJ75" i="23" s="1"/>
  <c r="AL38" i="23"/>
  <c r="AL72" i="23" s="1"/>
  <c r="AN38" i="23"/>
  <c r="AP38" i="23"/>
  <c r="AR38" i="23"/>
  <c r="AT38" i="23"/>
  <c r="AV38" i="23"/>
  <c r="AX38" i="23"/>
  <c r="AZ38" i="23"/>
  <c r="BB38" i="23"/>
  <c r="BD38" i="23"/>
  <c r="BF38" i="23"/>
  <c r="I39" i="23"/>
  <c r="F45" i="23"/>
  <c r="E45" i="23" s="1"/>
  <c r="Q57" i="23"/>
  <c r="F51" i="23"/>
  <c r="E51" i="23" s="1"/>
  <c r="L58" i="23"/>
  <c r="L38" i="23" s="1"/>
  <c r="L76" i="23" s="1"/>
  <c r="N58" i="23"/>
  <c r="N38" i="23" s="1"/>
  <c r="N76" i="23" s="1"/>
  <c r="F74" i="23" s="1"/>
  <c r="I59" i="23"/>
  <c r="I58" i="23" s="1"/>
  <c r="P64" i="23"/>
  <c r="P59" i="23" s="1"/>
  <c r="P58" i="23" s="1"/>
  <c r="P38" i="23" s="1"/>
  <c r="S59" i="23"/>
  <c r="S58" i="23" s="1"/>
  <c r="S38" i="23" s="1"/>
  <c r="F61" i="23"/>
  <c r="E61" i="23" s="1"/>
  <c r="F62" i="23"/>
  <c r="E62" i="23" s="1"/>
  <c r="BH66" i="23"/>
  <c r="F67" i="23"/>
  <c r="F68" i="23"/>
  <c r="E68" i="23" s="1"/>
  <c r="F69" i="23"/>
  <c r="E69" i="23" s="1"/>
  <c r="BH74" i="23"/>
  <c r="BH82" i="23"/>
  <c r="BH83" i="23"/>
  <c r="O37" i="23"/>
  <c r="U75" i="23"/>
  <c r="U15" i="23"/>
  <c r="Y73" i="23"/>
  <c r="Y15" i="23"/>
  <c r="AC72" i="23"/>
  <c r="AC15" i="23"/>
  <c r="AG72" i="23"/>
  <c r="AG15" i="23"/>
  <c r="BL32" i="23"/>
  <c r="BJ31" i="23"/>
  <c r="J35" i="23"/>
  <c r="K34" i="23"/>
  <c r="J34" i="23" s="1"/>
  <c r="Q37" i="23"/>
  <c r="W72" i="23"/>
  <c r="W15" i="23"/>
  <c r="AE75" i="23"/>
  <c r="AE15" i="23"/>
  <c r="AI73" i="23"/>
  <c r="AI15" i="23"/>
  <c r="AM72" i="23"/>
  <c r="AM15" i="23"/>
  <c r="P37" i="23"/>
  <c r="BH18" i="23"/>
  <c r="K20" i="23"/>
  <c r="F24" i="23"/>
  <c r="K24" i="23"/>
  <c r="J24" i="23" s="1"/>
  <c r="F26" i="23"/>
  <c r="K26" i="23"/>
  <c r="J26" i="23" s="1"/>
  <c r="F28" i="23"/>
  <c r="K28" i="23"/>
  <c r="J28" i="23" s="1"/>
  <c r="K30" i="23"/>
  <c r="J30" i="23" s="1"/>
  <c r="F32" i="23"/>
  <c r="F31" i="23" s="1"/>
  <c r="K32" i="23"/>
  <c r="BH39" i="23"/>
  <c r="J40" i="23"/>
  <c r="K39" i="23"/>
  <c r="J48" i="23"/>
  <c r="K47" i="23"/>
  <c r="J47" i="23" s="1"/>
  <c r="E49" i="23"/>
  <c r="BH14" i="23"/>
  <c r="T15" i="23"/>
  <c r="X15" i="23"/>
  <c r="Z15" i="23"/>
  <c r="AB15" i="23"/>
  <c r="AD15" i="23"/>
  <c r="AH15" i="23"/>
  <c r="AJ15" i="23"/>
  <c r="AL15" i="23"/>
  <c r="H19" i="23"/>
  <c r="BJ20" i="23"/>
  <c r="BJ22" i="23"/>
  <c r="BL22" i="23" s="1"/>
  <c r="BJ30" i="23"/>
  <c r="BL30" i="23" s="1"/>
  <c r="H31" i="23"/>
  <c r="O46" i="23"/>
  <c r="Q46" i="23"/>
  <c r="Q39" i="23" s="1"/>
  <c r="Q38" i="23" s="1"/>
  <c r="F41" i="23"/>
  <c r="F43" i="23"/>
  <c r="E43" i="23" s="1"/>
  <c r="F44" i="23"/>
  <c r="E44" i="23" s="1"/>
  <c r="F22" i="23"/>
  <c r="F19" i="23" s="1"/>
  <c r="F18" i="23" s="1"/>
  <c r="BH38" i="23"/>
  <c r="O39" i="23"/>
  <c r="I47" i="23"/>
  <c r="I38" i="23" s="1"/>
  <c r="I76" i="23" s="1"/>
  <c r="O47" i="23"/>
  <c r="F56" i="23"/>
  <c r="E56" i="23" s="1"/>
  <c r="F57" i="23"/>
  <c r="BH58" i="23"/>
  <c r="E67" i="23"/>
  <c r="E66" i="23" s="1"/>
  <c r="F70" i="23"/>
  <c r="E70" i="23" s="1"/>
  <c r="F64" i="23"/>
  <c r="BH59" i="23"/>
  <c r="K60" i="23"/>
  <c r="R66" i="22"/>
  <c r="R59" i="22"/>
  <c r="R58" i="22" s="1"/>
  <c r="P76" i="23" l="1"/>
  <c r="P72" i="23"/>
  <c r="T81" i="23"/>
  <c r="BH73" i="23"/>
  <c r="AD16" i="23"/>
  <c r="E47" i="23"/>
  <c r="T16" i="23"/>
  <c r="AD76" i="23"/>
  <c r="F73" i="23"/>
  <c r="BH75" i="23"/>
  <c r="Q76" i="23"/>
  <c r="Q72" i="23"/>
  <c r="E41" i="23"/>
  <c r="E39" i="23" s="1"/>
  <c r="F46" i="23"/>
  <c r="E46" i="23" s="1"/>
  <c r="H18" i="23"/>
  <c r="H76" i="23" s="1"/>
  <c r="BH15" i="23"/>
  <c r="F47" i="23"/>
  <c r="J39" i="23"/>
  <c r="K19" i="23"/>
  <c r="J20" i="23"/>
  <c r="T76" i="23"/>
  <c r="AI76" i="23"/>
  <c r="AI81" i="23"/>
  <c r="Y16" i="23"/>
  <c r="J60" i="23"/>
  <c r="K59" i="23"/>
  <c r="E64" i="23"/>
  <c r="E59" i="23" s="1"/>
  <c r="E58" i="23" s="1"/>
  <c r="F59" i="23"/>
  <c r="F58" i="23" s="1"/>
  <c r="F66" i="23"/>
  <c r="O38" i="23"/>
  <c r="BJ19" i="23"/>
  <c r="BL20" i="23"/>
  <c r="K31" i="23"/>
  <c r="J31" i="23" s="1"/>
  <c r="J32" i="23"/>
  <c r="AI16" i="23"/>
  <c r="Y76" i="23"/>
  <c r="Y81" i="23"/>
  <c r="BH81" i="23" s="1"/>
  <c r="O69" i="22"/>
  <c r="L66" i="22"/>
  <c r="M66" i="22"/>
  <c r="L59" i="22"/>
  <c r="G66" i="22"/>
  <c r="I69" i="22"/>
  <c r="I68" i="22"/>
  <c r="I62" i="22"/>
  <c r="H69" i="22"/>
  <c r="H68" i="22"/>
  <c r="H62" i="22"/>
  <c r="G59" i="22"/>
  <c r="O71" i="22"/>
  <c r="P71" i="22"/>
  <c r="P66" i="22" s="1"/>
  <c r="Q71" i="22"/>
  <c r="Q69" i="22"/>
  <c r="O68" i="22"/>
  <c r="O70" i="22" s="1"/>
  <c r="O66" i="22" s="1"/>
  <c r="Q68" i="22"/>
  <c r="Q70" i="22" s="1"/>
  <c r="Q65" i="22"/>
  <c r="H67" i="22"/>
  <c r="I67" i="22"/>
  <c r="K67" i="22" s="1"/>
  <c r="N69" i="22"/>
  <c r="N68" i="22"/>
  <c r="N66" i="22" s="1"/>
  <c r="N62" i="22"/>
  <c r="S67" i="22"/>
  <c r="S69" i="22"/>
  <c r="S68" i="22"/>
  <c r="H66" i="22" l="1"/>
  <c r="Q66" i="22"/>
  <c r="I66" i="22"/>
  <c r="F67" i="22"/>
  <c r="E67" i="22" s="1"/>
  <c r="BH16" i="23"/>
  <c r="S66" i="22"/>
  <c r="F68" i="22"/>
  <c r="E68" i="22" s="1"/>
  <c r="F69" i="22"/>
  <c r="E69" i="22" s="1"/>
  <c r="E38" i="23"/>
  <c r="E15" i="23" s="1"/>
  <c r="E16" i="23" s="1"/>
  <c r="F71" i="22"/>
  <c r="E71" i="22" s="1"/>
  <c r="O72" i="23"/>
  <c r="F72" i="23" s="1"/>
  <c r="F76" i="23" s="1"/>
  <c r="F78" i="23" s="1"/>
  <c r="O76" i="23"/>
  <c r="J59" i="23"/>
  <c r="K58" i="23"/>
  <c r="BH76" i="23"/>
  <c r="J19" i="23"/>
  <c r="K18" i="23"/>
  <c r="F39" i="23"/>
  <c r="F38" i="23" s="1"/>
  <c r="G58" i="22"/>
  <c r="U66" i="22"/>
  <c r="V66" i="22"/>
  <c r="W66" i="22"/>
  <c r="X66" i="22"/>
  <c r="Y66" i="22"/>
  <c r="Z66" i="22"/>
  <c r="AA66" i="22"/>
  <c r="AB66" i="22"/>
  <c r="AC66" i="22"/>
  <c r="T66" i="22"/>
  <c r="AI66" i="22"/>
  <c r="AJ66" i="22"/>
  <c r="AK66" i="22"/>
  <c r="AL66" i="22"/>
  <c r="AM66" i="22"/>
  <c r="AE66" i="22"/>
  <c r="AF66" i="22"/>
  <c r="AG66" i="22"/>
  <c r="AH66" i="22"/>
  <c r="AD66" i="22"/>
  <c r="AD59" i="22"/>
  <c r="AE59" i="22"/>
  <c r="AF59" i="22"/>
  <c r="K66" i="22" l="1"/>
  <c r="J66" i="22" s="1"/>
  <c r="J67" i="22"/>
  <c r="J18" i="23"/>
  <c r="J58" i="23"/>
  <c r="K38" i="23"/>
  <c r="J38" i="23" s="1"/>
  <c r="T59" i="22"/>
  <c r="G47" i="22"/>
  <c r="K76" i="23" l="1"/>
  <c r="J76" i="23" s="1"/>
  <c r="D66" i="22"/>
  <c r="D59" i="22"/>
  <c r="D58" i="22" l="1"/>
  <c r="H61" i="22"/>
  <c r="BH12" i="22" l="1"/>
  <c r="BH13" i="22"/>
  <c r="BH11" i="22"/>
  <c r="AA74" i="22"/>
  <c r="V74" i="22"/>
  <c r="H65" i="22"/>
  <c r="P65" i="22"/>
  <c r="BH74" i="22" l="1"/>
  <c r="BI12" i="22"/>
  <c r="S45" i="22"/>
  <c r="P61" i="22"/>
  <c r="P49" i="22"/>
  <c r="P50" i="22"/>
  <c r="P51" i="22"/>
  <c r="P52" i="22"/>
  <c r="P53" i="22"/>
  <c r="P54" i="22"/>
  <c r="P56" i="22"/>
  <c r="P48" i="22"/>
  <c r="P41" i="22"/>
  <c r="P42" i="22"/>
  <c r="P43" i="22"/>
  <c r="P44" i="22"/>
  <c r="P40" i="22"/>
  <c r="T82" i="22" l="1"/>
  <c r="P47" i="22" l="1"/>
  <c r="Q61" i="22"/>
  <c r="O61" i="22"/>
  <c r="I61" i="22"/>
  <c r="K61" i="22" s="1"/>
  <c r="J61" i="22" s="1"/>
  <c r="S61" i="22"/>
  <c r="AL47" i="22"/>
  <c r="AI47" i="22"/>
  <c r="I60" i="22"/>
  <c r="T47" i="22"/>
  <c r="Q56" i="22"/>
  <c r="O56" i="22"/>
  <c r="I56" i="22"/>
  <c r="K56" i="22" s="1"/>
  <c r="J56" i="22" s="1"/>
  <c r="H56" i="22"/>
  <c r="Y19" i="22"/>
  <c r="AD47" i="22"/>
  <c r="T83" i="22"/>
  <c r="Y83" i="22"/>
  <c r="Y82" i="22"/>
  <c r="S62" i="22"/>
  <c r="S63" i="22"/>
  <c r="K60" i="22" l="1"/>
  <c r="F61" i="22"/>
  <c r="E61" i="22" s="1"/>
  <c r="F56" i="22"/>
  <c r="E56" i="22" s="1"/>
  <c r="AK47" i="22"/>
  <c r="AJ47" i="22"/>
  <c r="AH47" i="22"/>
  <c r="AG47" i="22"/>
  <c r="AF47" i="22"/>
  <c r="AE47" i="22"/>
  <c r="AC47" i="22"/>
  <c r="AB47" i="22"/>
  <c r="AA47" i="22"/>
  <c r="Z47" i="22"/>
  <c r="Y47" i="22"/>
  <c r="X47" i="22"/>
  <c r="W47" i="22"/>
  <c r="V47" i="22"/>
  <c r="U47" i="22"/>
  <c r="R47" i="22"/>
  <c r="D47" i="22"/>
  <c r="H52" i="22"/>
  <c r="H53" i="22"/>
  <c r="H54" i="22"/>
  <c r="H55" i="22"/>
  <c r="I52" i="22"/>
  <c r="I53" i="22"/>
  <c r="K53" i="22" s="1"/>
  <c r="J53" i="22" s="1"/>
  <c r="I54" i="22"/>
  <c r="K54" i="22" s="1"/>
  <c r="J54" i="22" s="1"/>
  <c r="I55" i="22"/>
  <c r="K55" i="22" s="1"/>
  <c r="J55" i="22" s="1"/>
  <c r="Q52" i="22"/>
  <c r="Q53" i="22"/>
  <c r="Q54" i="22"/>
  <c r="Q55" i="22"/>
  <c r="O52" i="22"/>
  <c r="O53" i="22"/>
  <c r="O54" i="22"/>
  <c r="O55" i="22"/>
  <c r="S52" i="22"/>
  <c r="S53" i="22"/>
  <c r="S54" i="22"/>
  <c r="S55" i="22"/>
  <c r="F55" i="22" l="1"/>
  <c r="E55" i="22" s="1"/>
  <c r="F53" i="22"/>
  <c r="E53" i="22" s="1"/>
  <c r="F52" i="22"/>
  <c r="E52" i="22" s="1"/>
  <c r="F54" i="22"/>
  <c r="E54" i="22" s="1"/>
  <c r="K52" i="22"/>
  <c r="J52" i="22" s="1"/>
  <c r="BH66" i="22"/>
  <c r="S65" i="22"/>
  <c r="S64" i="22"/>
  <c r="S60" i="22"/>
  <c r="S49" i="22"/>
  <c r="S50" i="22"/>
  <c r="S51" i="22"/>
  <c r="S48" i="22"/>
  <c r="S41" i="22"/>
  <c r="S42" i="22"/>
  <c r="S43" i="22"/>
  <c r="S44" i="22"/>
  <c r="S40" i="22"/>
  <c r="S59" i="22" l="1"/>
  <c r="S58" i="22" s="1"/>
  <c r="S47" i="22"/>
  <c r="S39" i="22"/>
  <c r="R39" i="22"/>
  <c r="BH79" i="22"/>
  <c r="R38" i="22" l="1"/>
  <c r="S38" i="22"/>
  <c r="BI31" i="22"/>
  <c r="BI19" i="22"/>
  <c r="BI34" i="22"/>
  <c r="BI17" i="22" l="1"/>
  <c r="J72" i="22"/>
  <c r="J73" i="22"/>
  <c r="J74" i="22"/>
  <c r="J75" i="22"/>
  <c r="J36" i="22"/>
  <c r="J37" i="22"/>
  <c r="P64" i="22"/>
  <c r="P59" i="22" s="1"/>
  <c r="P57" i="22"/>
  <c r="P46" i="22"/>
  <c r="P39" i="22" s="1"/>
  <c r="P34" i="22"/>
  <c r="P31" i="22"/>
  <c r="P19" i="22"/>
  <c r="BH77" i="22"/>
  <c r="BH78" i="22"/>
  <c r="BH80" i="22"/>
  <c r="BH72" i="22"/>
  <c r="BH62" i="22"/>
  <c r="BH63" i="22"/>
  <c r="BH64" i="22"/>
  <c r="BH65" i="22"/>
  <c r="P18" i="22" l="1"/>
  <c r="P37" i="22" s="1"/>
  <c r="BH89" i="22" l="1"/>
  <c r="BH88" i="22"/>
  <c r="BH87" i="22"/>
  <c r="BH86" i="22"/>
  <c r="BH85" i="22"/>
  <c r="BH84" i="22"/>
  <c r="J80" i="22"/>
  <c r="J79" i="22"/>
  <c r="J78" i="22"/>
  <c r="J77" i="22"/>
  <c r="O65" i="22"/>
  <c r="I65" i="22"/>
  <c r="I64" i="22"/>
  <c r="K64" i="22" s="1"/>
  <c r="H64" i="22"/>
  <c r="Q63" i="22"/>
  <c r="O63" i="22"/>
  <c r="N63" i="22"/>
  <c r="I63" i="22"/>
  <c r="I59" i="22" s="1"/>
  <c r="I58" i="22" s="1"/>
  <c r="H63" i="22"/>
  <c r="Q62" i="22"/>
  <c r="O62" i="22"/>
  <c r="BH60" i="22"/>
  <c r="Q60" i="22"/>
  <c r="O60" i="22"/>
  <c r="H60" i="22"/>
  <c r="BG59" i="22"/>
  <c r="BG58" i="22" s="1"/>
  <c r="BF59" i="22"/>
  <c r="BF58" i="22" s="1"/>
  <c r="BE59" i="22"/>
  <c r="BE58" i="22" s="1"/>
  <c r="BD59" i="22"/>
  <c r="BD58" i="22" s="1"/>
  <c r="BC59" i="22"/>
  <c r="BC58" i="22" s="1"/>
  <c r="BB59" i="22"/>
  <c r="BB58" i="22" s="1"/>
  <c r="BA59" i="22"/>
  <c r="BA58" i="22" s="1"/>
  <c r="AZ59" i="22"/>
  <c r="AZ58" i="22" s="1"/>
  <c r="AY59" i="22"/>
  <c r="AY58" i="22" s="1"/>
  <c r="AX59" i="22"/>
  <c r="AX58" i="22" s="1"/>
  <c r="AW59" i="22"/>
  <c r="AW58" i="22" s="1"/>
  <c r="AV59" i="22"/>
  <c r="AV58" i="22" s="1"/>
  <c r="AU59" i="22"/>
  <c r="AU58" i="22" s="1"/>
  <c r="AT59" i="22"/>
  <c r="AT58" i="22" s="1"/>
  <c r="AS59" i="22"/>
  <c r="AS58" i="22" s="1"/>
  <c r="AR59" i="22"/>
  <c r="AR58" i="22" s="1"/>
  <c r="AQ59" i="22"/>
  <c r="AQ58" i="22" s="1"/>
  <c r="AP59" i="22"/>
  <c r="AP58" i="22" s="1"/>
  <c r="AO59" i="22"/>
  <c r="AO58" i="22" s="1"/>
  <c r="AN59" i="22"/>
  <c r="AN58" i="22" s="1"/>
  <c r="AM59" i="22"/>
  <c r="AM58" i="22" s="1"/>
  <c r="AL59" i="22"/>
  <c r="AL58" i="22" s="1"/>
  <c r="AK59" i="22"/>
  <c r="AK58" i="22" s="1"/>
  <c r="AJ59" i="22"/>
  <c r="AJ58" i="22" s="1"/>
  <c r="AI59" i="22"/>
  <c r="AI58" i="22" s="1"/>
  <c r="AH59" i="22"/>
  <c r="AH58" i="22" s="1"/>
  <c r="AG59" i="22"/>
  <c r="AG58" i="22" s="1"/>
  <c r="AF58" i="22"/>
  <c r="AE58" i="22"/>
  <c r="AD58" i="22"/>
  <c r="AC59" i="22"/>
  <c r="AC58" i="22" s="1"/>
  <c r="AB59" i="22"/>
  <c r="AB58" i="22" s="1"/>
  <c r="AA59" i="22"/>
  <c r="AA58" i="22" s="1"/>
  <c r="Z59" i="22"/>
  <c r="Z58" i="22" s="1"/>
  <c r="Y59" i="22"/>
  <c r="Y58" i="22" s="1"/>
  <c r="X59" i="22"/>
  <c r="X58" i="22" s="1"/>
  <c r="W59" i="22"/>
  <c r="W58" i="22" s="1"/>
  <c r="V59" i="22"/>
  <c r="V58" i="22" s="1"/>
  <c r="U59" i="22"/>
  <c r="U58" i="22" s="1"/>
  <c r="T58" i="22"/>
  <c r="M59" i="22"/>
  <c r="M58" i="22" s="1"/>
  <c r="L58" i="22"/>
  <c r="BH51" i="22"/>
  <c r="Q51" i="22"/>
  <c r="O51" i="22"/>
  <c r="I51" i="22"/>
  <c r="H51" i="22"/>
  <c r="BH50" i="22"/>
  <c r="Q50" i="22"/>
  <c r="O50" i="22"/>
  <c r="I50" i="22"/>
  <c r="K50" i="22" s="1"/>
  <c r="H50" i="22"/>
  <c r="BH49" i="22"/>
  <c r="Q49" i="22"/>
  <c r="O49" i="22"/>
  <c r="I49" i="22"/>
  <c r="H49" i="22"/>
  <c r="BH48" i="22"/>
  <c r="Q48" i="22"/>
  <c r="O48" i="22"/>
  <c r="I48" i="22"/>
  <c r="H48" i="22"/>
  <c r="BG47" i="22"/>
  <c r="BF47" i="22"/>
  <c r="BE47" i="22"/>
  <c r="BD47" i="22"/>
  <c r="BC47" i="22"/>
  <c r="BB47" i="22"/>
  <c r="BA47" i="22"/>
  <c r="AZ47" i="22"/>
  <c r="AY47" i="22"/>
  <c r="AX47" i="22"/>
  <c r="AW47" i="22"/>
  <c r="AV47" i="22"/>
  <c r="AU47" i="22"/>
  <c r="AT47" i="22"/>
  <c r="AS47" i="22"/>
  <c r="AR47" i="22"/>
  <c r="AQ47" i="22"/>
  <c r="AP47" i="22"/>
  <c r="AO47" i="22"/>
  <c r="AN47" i="22"/>
  <c r="AM47" i="22"/>
  <c r="N47" i="22"/>
  <c r="M47" i="22"/>
  <c r="L47" i="22"/>
  <c r="BH45" i="22"/>
  <c r="Q45" i="22"/>
  <c r="O45" i="22"/>
  <c r="I45" i="22"/>
  <c r="K45" i="22" s="1"/>
  <c r="H45" i="22"/>
  <c r="BH44" i="22"/>
  <c r="Q44" i="22"/>
  <c r="O44" i="22"/>
  <c r="I44" i="22"/>
  <c r="K44" i="22" s="1"/>
  <c r="H44" i="22"/>
  <c r="BI43" i="22"/>
  <c r="BH43" i="22"/>
  <c r="Q43" i="22"/>
  <c r="O43" i="22"/>
  <c r="I43" i="22"/>
  <c r="K43" i="22" s="1"/>
  <c r="H43" i="22"/>
  <c r="BH42" i="22"/>
  <c r="Q42" i="22"/>
  <c r="O42" i="22"/>
  <c r="I42" i="22"/>
  <c r="K42" i="22" s="1"/>
  <c r="H42" i="22"/>
  <c r="BH41" i="22"/>
  <c r="Q41" i="22"/>
  <c r="O41" i="22"/>
  <c r="I41" i="22"/>
  <c r="K41" i="22" s="1"/>
  <c r="H41" i="22"/>
  <c r="BH40" i="22"/>
  <c r="Q40" i="22"/>
  <c r="O40" i="22"/>
  <c r="I40" i="22"/>
  <c r="K40" i="22" s="1"/>
  <c r="H40" i="22"/>
  <c r="BG39" i="22"/>
  <c r="BF39" i="22"/>
  <c r="BE39" i="22"/>
  <c r="BD39" i="22"/>
  <c r="BC39" i="22"/>
  <c r="BB39" i="22"/>
  <c r="BA39" i="22"/>
  <c r="AZ39" i="22"/>
  <c r="AY39" i="22"/>
  <c r="AX39" i="22"/>
  <c r="AW39" i="22"/>
  <c r="AV39" i="22"/>
  <c r="AU39" i="22"/>
  <c r="AT39" i="22"/>
  <c r="AS39" i="22"/>
  <c r="AR39" i="22"/>
  <c r="AQ39" i="22"/>
  <c r="AP39" i="22"/>
  <c r="AO39" i="22"/>
  <c r="AN39" i="22"/>
  <c r="AM39" i="22"/>
  <c r="AL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N39" i="22"/>
  <c r="M39" i="22"/>
  <c r="L39" i="22"/>
  <c r="G39" i="22"/>
  <c r="D39" i="22"/>
  <c r="D38" i="22" s="1"/>
  <c r="BH37" i="22"/>
  <c r="S37" i="22"/>
  <c r="BH36" i="22"/>
  <c r="S36" i="22"/>
  <c r="BH35" i="22"/>
  <c r="S35" i="22"/>
  <c r="S34" i="22" s="1"/>
  <c r="Q35" i="22"/>
  <c r="Q34" i="22" s="1"/>
  <c r="O35" i="22"/>
  <c r="O34" i="22" s="1"/>
  <c r="I35" i="22"/>
  <c r="H35" i="22"/>
  <c r="H34" i="22" s="1"/>
  <c r="BG34" i="22"/>
  <c r="BF34" i="22"/>
  <c r="BE34" i="22"/>
  <c r="BD34" i="22"/>
  <c r="BC34" i="22"/>
  <c r="BB34" i="22"/>
  <c r="BA34" i="22"/>
  <c r="AZ34" i="22"/>
  <c r="AY34" i="22"/>
  <c r="AX34" i="22"/>
  <c r="AW34" i="22"/>
  <c r="AV34" i="22"/>
  <c r="AU34" i="22"/>
  <c r="AT34" i="22"/>
  <c r="AS34" i="22"/>
  <c r="AR34" i="22"/>
  <c r="AQ34" i="22"/>
  <c r="AP34" i="22"/>
  <c r="AO34" i="22"/>
  <c r="AN34" i="22"/>
  <c r="AM34" i="22"/>
  <c r="AL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R34" i="22"/>
  <c r="N34" i="22"/>
  <c r="M34" i="22"/>
  <c r="L34" i="22"/>
  <c r="I34" i="22"/>
  <c r="G34" i="22"/>
  <c r="E34" i="22"/>
  <c r="D34" i="22"/>
  <c r="BH33" i="22"/>
  <c r="S33" i="22"/>
  <c r="Q33" i="22"/>
  <c r="O33" i="22"/>
  <c r="I33" i="22"/>
  <c r="BJ33" i="22" s="1"/>
  <c r="BL33" i="22" s="1"/>
  <c r="H33" i="22"/>
  <c r="BH32" i="22"/>
  <c r="S32" i="22"/>
  <c r="Q32" i="22"/>
  <c r="O32" i="22"/>
  <c r="I32" i="22"/>
  <c r="H32" i="22"/>
  <c r="BG31" i="22"/>
  <c r="BF31" i="22"/>
  <c r="BE31" i="22"/>
  <c r="BD31" i="22"/>
  <c r="BC31" i="22"/>
  <c r="BB31" i="22"/>
  <c r="BA31" i="22"/>
  <c r="AZ31" i="22"/>
  <c r="AY31" i="22"/>
  <c r="AX31" i="22"/>
  <c r="AW31" i="22"/>
  <c r="AV31" i="22"/>
  <c r="AU31" i="22"/>
  <c r="AT31" i="22"/>
  <c r="AS31" i="22"/>
  <c r="AR31" i="22"/>
  <c r="AQ31" i="22"/>
  <c r="AP31" i="22"/>
  <c r="AO31" i="22"/>
  <c r="AN31" i="22"/>
  <c r="AM31" i="22"/>
  <c r="AL31" i="22"/>
  <c r="AK31" i="22"/>
  <c r="AJ31" i="22"/>
  <c r="AI31" i="22"/>
  <c r="AH31" i="22"/>
  <c r="AG31" i="22"/>
  <c r="AF31" i="22"/>
  <c r="AE31" i="22"/>
  <c r="AD31" i="22"/>
  <c r="AC31" i="22"/>
  <c r="AB31" i="22"/>
  <c r="AA31" i="22"/>
  <c r="Z31" i="22"/>
  <c r="Y31" i="22"/>
  <c r="X31" i="22"/>
  <c r="W31" i="22"/>
  <c r="V31" i="22"/>
  <c r="U31" i="22"/>
  <c r="T31" i="22"/>
  <c r="R31" i="22"/>
  <c r="N31" i="22"/>
  <c r="M31" i="22"/>
  <c r="L31" i="22"/>
  <c r="G31" i="22"/>
  <c r="E31" i="22"/>
  <c r="D31" i="22"/>
  <c r="BH30" i="22"/>
  <c r="S30" i="22"/>
  <c r="Q30" i="22"/>
  <c r="O30" i="22"/>
  <c r="I30" i="22"/>
  <c r="H30" i="22"/>
  <c r="BH29" i="22"/>
  <c r="S29" i="22"/>
  <c r="Q29" i="22"/>
  <c r="O29" i="22"/>
  <c r="I29" i="22"/>
  <c r="BJ29" i="22" s="1"/>
  <c r="BL29" i="22" s="1"/>
  <c r="H29" i="22"/>
  <c r="BH28" i="22"/>
  <c r="S28" i="22"/>
  <c r="Q28" i="22"/>
  <c r="O28" i="22"/>
  <c r="I28" i="22"/>
  <c r="H28" i="22"/>
  <c r="BH27" i="22"/>
  <c r="S27" i="22"/>
  <c r="Q27" i="22"/>
  <c r="O27" i="22"/>
  <c r="I27" i="22"/>
  <c r="BJ27" i="22" s="1"/>
  <c r="BL27" i="22" s="1"/>
  <c r="H27" i="22"/>
  <c r="BH26" i="22"/>
  <c r="S26" i="22"/>
  <c r="Q26" i="22"/>
  <c r="O26" i="22"/>
  <c r="I26" i="22"/>
  <c r="H26" i="22"/>
  <c r="BH25" i="22"/>
  <c r="S25" i="22"/>
  <c r="Q25" i="22"/>
  <c r="O25" i="22"/>
  <c r="I25" i="22"/>
  <c r="BJ25" i="22" s="1"/>
  <c r="BL25" i="22" s="1"/>
  <c r="H25" i="22"/>
  <c r="BH24" i="22"/>
  <c r="S24" i="22"/>
  <c r="Q24" i="22"/>
  <c r="O24" i="22"/>
  <c r="I24" i="22"/>
  <c r="H24" i="22"/>
  <c r="BH23" i="22"/>
  <c r="S23" i="22"/>
  <c r="Q23" i="22"/>
  <c r="O23" i="22"/>
  <c r="I23" i="22"/>
  <c r="BJ23" i="22" s="1"/>
  <c r="BL23" i="22" s="1"/>
  <c r="H23" i="22"/>
  <c r="BH22" i="22"/>
  <c r="S22" i="22"/>
  <c r="Q22" i="22"/>
  <c r="O22" i="22"/>
  <c r="I22" i="22"/>
  <c r="H22" i="22"/>
  <c r="BH21" i="22"/>
  <c r="S21" i="22"/>
  <c r="Q21" i="22"/>
  <c r="O21" i="22"/>
  <c r="I21" i="22"/>
  <c r="BJ21" i="22" s="1"/>
  <c r="BL21" i="22" s="1"/>
  <c r="H21" i="22"/>
  <c r="BH20" i="22"/>
  <c r="S20" i="22"/>
  <c r="Q20" i="22"/>
  <c r="O20" i="22"/>
  <c r="I20" i="22"/>
  <c r="H20" i="22"/>
  <c r="BG19" i="22"/>
  <c r="BF19" i="22"/>
  <c r="BE19" i="22"/>
  <c r="BD19" i="22"/>
  <c r="BC19" i="22"/>
  <c r="BB19" i="22"/>
  <c r="BA19" i="22"/>
  <c r="AZ19" i="22"/>
  <c r="AY19" i="22"/>
  <c r="AX19" i="22"/>
  <c r="AW19" i="22"/>
  <c r="AV19" i="22"/>
  <c r="AU19" i="22"/>
  <c r="AT19" i="22"/>
  <c r="AS19" i="22"/>
  <c r="AR19" i="22"/>
  <c r="AQ19" i="22"/>
  <c r="AP19" i="22"/>
  <c r="AO19" i="22"/>
  <c r="AN19" i="22"/>
  <c r="AM19" i="22"/>
  <c r="AL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X19" i="22"/>
  <c r="W19" i="22"/>
  <c r="V19" i="22"/>
  <c r="U19" i="22"/>
  <c r="T19" i="22"/>
  <c r="R19" i="22"/>
  <c r="N19" i="22"/>
  <c r="M19" i="22"/>
  <c r="L19" i="22"/>
  <c r="G19" i="22"/>
  <c r="E19" i="22"/>
  <c r="D19" i="22"/>
  <c r="BC14" i="22"/>
  <c r="AX14" i="22"/>
  <c r="AN14" i="22"/>
  <c r="AI14" i="22"/>
  <c r="AD14" i="22"/>
  <c r="Y14" i="22"/>
  <c r="T14" i="22"/>
  <c r="H59" i="22" l="1"/>
  <c r="H58" i="22" s="1"/>
  <c r="Q64" i="22"/>
  <c r="Q59" i="22" s="1"/>
  <c r="F63" i="22"/>
  <c r="O64" i="22"/>
  <c r="O59" i="22" s="1"/>
  <c r="BJ35" i="22"/>
  <c r="BL35" i="22" s="1"/>
  <c r="F35" i="22"/>
  <c r="K65" i="22"/>
  <c r="J65" i="22" s="1"/>
  <c r="F65" i="22"/>
  <c r="O47" i="22"/>
  <c r="I47" i="22"/>
  <c r="Q47" i="22"/>
  <c r="F60" i="22"/>
  <c r="H47" i="22"/>
  <c r="K48" i="22"/>
  <c r="J48" i="22" s="1"/>
  <c r="G38" i="22"/>
  <c r="U38" i="22"/>
  <c r="Y38" i="22"/>
  <c r="AC38" i="22"/>
  <c r="AG38" i="22"/>
  <c r="AL38" i="22"/>
  <c r="AM38" i="22"/>
  <c r="F20" i="22"/>
  <c r="AI38" i="22"/>
  <c r="J60" i="22"/>
  <c r="D18" i="22"/>
  <c r="G18" i="22"/>
  <c r="M18" i="22"/>
  <c r="U18" i="22"/>
  <c r="Y18" i="22"/>
  <c r="AA18" i="22"/>
  <c r="AC18" i="22"/>
  <c r="AE18" i="22"/>
  <c r="AG18" i="22"/>
  <c r="AI18" i="22"/>
  <c r="AK18" i="22"/>
  <c r="AM18" i="22"/>
  <c r="AO18" i="22"/>
  <c r="AQ18" i="22"/>
  <c r="AS18" i="22"/>
  <c r="AU18" i="22"/>
  <c r="AW18" i="22"/>
  <c r="AY18" i="22"/>
  <c r="BA18" i="22"/>
  <c r="BC18" i="22"/>
  <c r="BE18" i="22"/>
  <c r="BG18" i="22"/>
  <c r="W18" i="22"/>
  <c r="K20" i="22"/>
  <c r="J20" i="22" s="1"/>
  <c r="BJ20" i="22"/>
  <c r="K22" i="22"/>
  <c r="J22" i="22" s="1"/>
  <c r="BJ22" i="22"/>
  <c r="BL22" i="22" s="1"/>
  <c r="K24" i="22"/>
  <c r="J24" i="22" s="1"/>
  <c r="BJ24" i="22"/>
  <c r="BL24" i="22" s="1"/>
  <c r="K26" i="22"/>
  <c r="J26" i="22" s="1"/>
  <c r="BJ26" i="22"/>
  <c r="BL26" i="22" s="1"/>
  <c r="K28" i="22"/>
  <c r="J28" i="22" s="1"/>
  <c r="BJ28" i="22"/>
  <c r="BL28" i="22" s="1"/>
  <c r="K30" i="22"/>
  <c r="J30" i="22" s="1"/>
  <c r="BJ30" i="22"/>
  <c r="BL30" i="22" s="1"/>
  <c r="K32" i="22"/>
  <c r="J32" i="22" s="1"/>
  <c r="BJ32" i="22"/>
  <c r="BL32" i="22" s="1"/>
  <c r="BJ34" i="22"/>
  <c r="L38" i="22"/>
  <c r="J40" i="22"/>
  <c r="J42" i="22"/>
  <c r="J45" i="22"/>
  <c r="J41" i="22"/>
  <c r="J43" i="22"/>
  <c r="J44" i="22"/>
  <c r="J64" i="22"/>
  <c r="L18" i="22"/>
  <c r="BD18" i="22"/>
  <c r="T18" i="22"/>
  <c r="V18" i="22"/>
  <c r="X18" i="22"/>
  <c r="Z18" i="22"/>
  <c r="AB18" i="22"/>
  <c r="AD18" i="22"/>
  <c r="AF18" i="22"/>
  <c r="AH18" i="22"/>
  <c r="AJ18" i="22"/>
  <c r="AL18" i="22"/>
  <c r="AN18" i="22"/>
  <c r="AP18" i="22"/>
  <c r="AR18" i="22"/>
  <c r="AT18" i="22"/>
  <c r="AV18" i="22"/>
  <c r="AX18" i="22"/>
  <c r="AZ18" i="22"/>
  <c r="BB18" i="22"/>
  <c r="BF18" i="22"/>
  <c r="O31" i="22"/>
  <c r="N59" i="22"/>
  <c r="N58" i="22" s="1"/>
  <c r="W38" i="22"/>
  <c r="AA38" i="22"/>
  <c r="AE38" i="22"/>
  <c r="AK38" i="22"/>
  <c r="AK15" i="22" s="1"/>
  <c r="AO38" i="22"/>
  <c r="AQ38" i="22"/>
  <c r="AS38" i="22"/>
  <c r="AU38" i="22"/>
  <c r="AW38" i="22"/>
  <c r="AY38" i="22"/>
  <c r="BA38" i="22"/>
  <c r="BC38" i="22"/>
  <c r="BE38" i="22"/>
  <c r="BG38" i="22"/>
  <c r="F40" i="22"/>
  <c r="E40" i="22" s="1"/>
  <c r="F45" i="22"/>
  <c r="E45" i="22" s="1"/>
  <c r="S19" i="22"/>
  <c r="F43" i="22"/>
  <c r="E43" i="22" s="1"/>
  <c r="E18" i="22"/>
  <c r="N18" i="22"/>
  <c r="R18" i="22"/>
  <c r="I39" i="22"/>
  <c r="BH39" i="22"/>
  <c r="BH82" i="22"/>
  <c r="F26" i="22"/>
  <c r="BM12" i="22"/>
  <c r="H19" i="22"/>
  <c r="BH19" i="22"/>
  <c r="Q19" i="22"/>
  <c r="F30" i="22"/>
  <c r="I31" i="22"/>
  <c r="BH31" i="22"/>
  <c r="F32" i="22"/>
  <c r="S31" i="22"/>
  <c r="Q31" i="22"/>
  <c r="BH34" i="22"/>
  <c r="F34" i="22"/>
  <c r="O46" i="22"/>
  <c r="O39" i="22" s="1"/>
  <c r="F41" i="22"/>
  <c r="E41" i="22" s="1"/>
  <c r="F42" i="22"/>
  <c r="E42" i="22" s="1"/>
  <c r="AR38" i="22"/>
  <c r="AT38" i="22"/>
  <c r="AV38" i="22"/>
  <c r="AX38" i="22"/>
  <c r="AZ38" i="22"/>
  <c r="BB38" i="22"/>
  <c r="BD38" i="22"/>
  <c r="BF38" i="22"/>
  <c r="M38" i="22"/>
  <c r="T38" i="22"/>
  <c r="V38" i="22"/>
  <c r="X38" i="22"/>
  <c r="Z38" i="22"/>
  <c r="AB38" i="22"/>
  <c r="AD38" i="22"/>
  <c r="AF38" i="22"/>
  <c r="AF15" i="22" s="1"/>
  <c r="AH38" i="22"/>
  <c r="AN38" i="22"/>
  <c r="AP38" i="22"/>
  <c r="BH83" i="22"/>
  <c r="O19" i="22"/>
  <c r="F22" i="22"/>
  <c r="F28" i="22"/>
  <c r="Q46" i="22"/>
  <c r="F44" i="22"/>
  <c r="E44" i="22" s="1"/>
  <c r="Q57" i="22"/>
  <c r="AJ38" i="22"/>
  <c r="AJ75" i="22" s="1"/>
  <c r="K39" i="22"/>
  <c r="J39" i="22" s="1"/>
  <c r="K21" i="22"/>
  <c r="J21" i="22" s="1"/>
  <c r="K23" i="22"/>
  <c r="J23" i="22" s="1"/>
  <c r="F24" i="22"/>
  <c r="K25" i="22"/>
  <c r="J25" i="22" s="1"/>
  <c r="K27" i="22"/>
  <c r="J27" i="22" s="1"/>
  <c r="K29" i="22"/>
  <c r="J29" i="22" s="1"/>
  <c r="K33" i="22"/>
  <c r="J33" i="22" s="1"/>
  <c r="K35" i="22"/>
  <c r="J35" i="22" s="1"/>
  <c r="BH14" i="22"/>
  <c r="I19" i="22"/>
  <c r="F21" i="22"/>
  <c r="F23" i="22"/>
  <c r="F25" i="22"/>
  <c r="F27" i="22"/>
  <c r="F29" i="22"/>
  <c r="H31" i="22"/>
  <c r="F33" i="22"/>
  <c r="H39" i="22"/>
  <c r="BH47" i="22"/>
  <c r="F48" i="22"/>
  <c r="F49" i="22"/>
  <c r="E49" i="22" s="1"/>
  <c r="K49" i="22"/>
  <c r="F50" i="22"/>
  <c r="E50" i="22" s="1"/>
  <c r="J50" i="22"/>
  <c r="F51" i="22"/>
  <c r="E51" i="22" s="1"/>
  <c r="K51" i="22"/>
  <c r="BH59" i="22"/>
  <c r="F62" i="22"/>
  <c r="E62" i="22" s="1"/>
  <c r="E63" i="22"/>
  <c r="O57" i="22"/>
  <c r="K62" i="22"/>
  <c r="K63" i="22"/>
  <c r="K59" i="22" l="1"/>
  <c r="J59" i="22" s="1"/>
  <c r="BI83" i="22"/>
  <c r="E65" i="22"/>
  <c r="E39" i="22"/>
  <c r="O18" i="22"/>
  <c r="O37" i="22" s="1"/>
  <c r="K47" i="22"/>
  <c r="J47" i="22" s="1"/>
  <c r="E48" i="22"/>
  <c r="E47" i="22" s="1"/>
  <c r="H38" i="22"/>
  <c r="N38" i="22"/>
  <c r="I38" i="22"/>
  <c r="AM72" i="22"/>
  <c r="AJ15" i="22"/>
  <c r="F39" i="22"/>
  <c r="G76" i="22"/>
  <c r="AA15" i="22"/>
  <c r="X15" i="22"/>
  <c r="AL72" i="22"/>
  <c r="V15" i="22"/>
  <c r="M76" i="22"/>
  <c r="AG15" i="22"/>
  <c r="AC72" i="22"/>
  <c r="Y15" i="22"/>
  <c r="Q18" i="22"/>
  <c r="Q37" i="22" s="1"/>
  <c r="BJ31" i="22"/>
  <c r="AM15" i="22"/>
  <c r="AI15" i="22"/>
  <c r="AI73" i="22"/>
  <c r="W15" i="22"/>
  <c r="W72" i="22"/>
  <c r="F31" i="22"/>
  <c r="I18" i="22"/>
  <c r="U15" i="22"/>
  <c r="L76" i="22"/>
  <c r="BH18" i="22"/>
  <c r="AE15" i="22"/>
  <c r="AE75" i="22"/>
  <c r="Q39" i="22"/>
  <c r="AB72" i="22"/>
  <c r="X72" i="22"/>
  <c r="T73" i="22"/>
  <c r="BJ19" i="22"/>
  <c r="BL20" i="22"/>
  <c r="J62" i="22"/>
  <c r="J63" i="22"/>
  <c r="H18" i="22"/>
  <c r="K31" i="22"/>
  <c r="J31" i="22" s="1"/>
  <c r="S18" i="22"/>
  <c r="AB15" i="22"/>
  <c r="T15" i="22"/>
  <c r="BH58" i="22"/>
  <c r="AH72" i="22"/>
  <c r="AH15" i="22"/>
  <c r="AD73" i="22"/>
  <c r="AD15" i="22"/>
  <c r="Z15" i="22"/>
  <c r="Z75" i="22"/>
  <c r="AC15" i="22"/>
  <c r="F19" i="22"/>
  <c r="AL15" i="22"/>
  <c r="E60" i="22"/>
  <c r="J51" i="22"/>
  <c r="J49" i="22"/>
  <c r="K34" i="22"/>
  <c r="J34" i="22" s="1"/>
  <c r="K58" i="22"/>
  <c r="J58" i="22" s="1"/>
  <c r="BH38" i="22"/>
  <c r="AG72" i="22"/>
  <c r="Y73" i="22"/>
  <c r="U75" i="22"/>
  <c r="K19" i="22"/>
  <c r="F59" i="22" l="1"/>
  <c r="E59" i="22"/>
  <c r="BH75" i="22"/>
  <c r="Y76" i="22"/>
  <c r="AD81" i="22"/>
  <c r="AD76" i="22"/>
  <c r="T76" i="22"/>
  <c r="AI81" i="22"/>
  <c r="AI76" i="22"/>
  <c r="F73" i="22"/>
  <c r="BH73" i="22"/>
  <c r="AI16" i="22"/>
  <c r="T81" i="22"/>
  <c r="F47" i="22"/>
  <c r="H76" i="22"/>
  <c r="N76" i="22"/>
  <c r="F74" i="22" s="1"/>
  <c r="E46" i="22"/>
  <c r="AX76" i="22"/>
  <c r="F18" i="22"/>
  <c r="BC76" i="22"/>
  <c r="AD16" i="22"/>
  <c r="T16" i="22"/>
  <c r="I76" i="22"/>
  <c r="AN76" i="22"/>
  <c r="J19" i="22"/>
  <c r="K18" i="22"/>
  <c r="J18" i="22" s="1"/>
  <c r="BH15" i="22"/>
  <c r="AS76" i="22"/>
  <c r="AN16" i="22"/>
  <c r="Y16" i="22"/>
  <c r="Y81" i="22"/>
  <c r="BH81" i="22" l="1"/>
  <c r="BH76" i="22"/>
  <c r="K38" i="22"/>
  <c r="BH16" i="22"/>
  <c r="K76" i="22" l="1"/>
  <c r="J76" i="22" s="1"/>
  <c r="J38" i="22"/>
  <c r="Q58" i="22"/>
  <c r="Q38" i="22" s="1"/>
  <c r="Q76" i="22" s="1"/>
  <c r="P58" i="22"/>
  <c r="P38" i="22" s="1"/>
  <c r="P72" i="22" l="1"/>
  <c r="F75" i="22" s="1"/>
  <c r="P76" i="22"/>
  <c r="Q72" i="22"/>
  <c r="O58" i="22"/>
  <c r="O38" i="22" s="1"/>
  <c r="F70" i="22"/>
  <c r="F66" i="22" l="1"/>
  <c r="F58" i="22" s="1"/>
  <c r="F38" i="22" s="1"/>
  <c r="E66" i="22"/>
  <c r="E58" i="22" s="1"/>
  <c r="E38" i="22" s="1"/>
  <c r="E15" i="22" s="1"/>
  <c r="E16" i="22" s="1"/>
  <c r="O76" i="22"/>
  <c r="O72" i="22"/>
  <c r="F72" i="22" s="1"/>
  <c r="F76" i="22" l="1"/>
  <c r="F78" i="22" s="1"/>
</calcChain>
</file>

<file path=xl/sharedStrings.xml><?xml version="1.0" encoding="utf-8"?>
<sst xmlns="http://schemas.openxmlformats.org/spreadsheetml/2006/main" count="730" uniqueCount="249">
  <si>
    <t>Раздел 5. Структура образовательной программы</t>
  </si>
  <si>
    <t>5.1. Учебный план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</si>
  <si>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</si>
  <si>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</si>
  <si>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</si>
  <si>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Объем образовательной нагрузки</t>
  </si>
  <si>
    <t>Учебная нагрузка обучающихся (час.)</t>
  </si>
  <si>
    <t>Распределение учебной нагрузки по курсам и семестрам (час. в семестр)</t>
  </si>
  <si>
    <t>Экзамены</t>
  </si>
  <si>
    <t>самостоятельная учебная работа</t>
  </si>
  <si>
    <t>I курс</t>
  </si>
  <si>
    <t>II курс</t>
  </si>
  <si>
    <t>III курс</t>
  </si>
  <si>
    <t>Консультации</t>
  </si>
  <si>
    <t>Промежуточная аттестация</t>
  </si>
  <si>
    <t>1 сем.</t>
  </si>
  <si>
    <t>2 сем.</t>
  </si>
  <si>
    <t>3 сем.</t>
  </si>
  <si>
    <t>4 сем.</t>
  </si>
  <si>
    <t>5 сем.</t>
  </si>
  <si>
    <t>6 сем.</t>
  </si>
  <si>
    <t>Обязательная часть</t>
  </si>
  <si>
    <t>лаб. и практ. занятий</t>
  </si>
  <si>
    <t>курсовых работ (проектов)</t>
  </si>
  <si>
    <t>Баланс по станд.</t>
  </si>
  <si>
    <t>Запланировано по уч. плану</t>
  </si>
  <si>
    <t>Остаток</t>
  </si>
  <si>
    <t>ПА</t>
  </si>
  <si>
    <t>О.00</t>
  </si>
  <si>
    <t>Общеобразовательный  цикл</t>
  </si>
  <si>
    <t>ОУДб.00</t>
  </si>
  <si>
    <t>Базовые общеобразовательные учебные дисциплины</t>
  </si>
  <si>
    <t>ОУДб.01</t>
  </si>
  <si>
    <t xml:space="preserve">Русский язык </t>
  </si>
  <si>
    <t>ОУДб.02</t>
  </si>
  <si>
    <t>Литература</t>
  </si>
  <si>
    <t>ОУДб.03</t>
  </si>
  <si>
    <t>Иностранный язык</t>
  </si>
  <si>
    <t>ОУДб.04</t>
  </si>
  <si>
    <t>История</t>
  </si>
  <si>
    <t>ОУДб.05</t>
  </si>
  <si>
    <t>Физическая культура</t>
  </si>
  <si>
    <t>ОУДб.06</t>
  </si>
  <si>
    <t>Основы безопасности жизнедеятельности</t>
  </si>
  <si>
    <t>ОУДб.07</t>
  </si>
  <si>
    <t>Химия</t>
  </si>
  <si>
    <t>ОУДб.08</t>
  </si>
  <si>
    <t>ОУДб.09</t>
  </si>
  <si>
    <t>Биология</t>
  </si>
  <si>
    <t>ДЗ</t>
  </si>
  <si>
    <t>ОУДб.10</t>
  </si>
  <si>
    <t>География</t>
  </si>
  <si>
    <t>ОУДб.11</t>
  </si>
  <si>
    <t>ОУДп.00</t>
  </si>
  <si>
    <t>Профильные общеобразовательные учебные дисциплины</t>
  </si>
  <si>
    <t>ОУДп.13</t>
  </si>
  <si>
    <t>Математика</t>
  </si>
  <si>
    <t>Физика</t>
  </si>
  <si>
    <t>Э, -, Э</t>
  </si>
  <si>
    <t>УД.00</t>
  </si>
  <si>
    <t>Дополнительные учебные дисциплины</t>
  </si>
  <si>
    <t>0з/1дз/0э</t>
  </si>
  <si>
    <t>УД.16</t>
  </si>
  <si>
    <t>-, ДЗ</t>
  </si>
  <si>
    <t>Индивидуальный проект</t>
  </si>
  <si>
    <t>Всего часов обучения по учебным циклам ППССЗ</t>
  </si>
  <si>
    <t>Иностранный язык в профессиональной деятельности</t>
  </si>
  <si>
    <t>Основы финансовой грамотности</t>
  </si>
  <si>
    <t>0з/2дз/1э</t>
  </si>
  <si>
    <t>Э</t>
  </si>
  <si>
    <t>ОП.00</t>
  </si>
  <si>
    <t>Общепрофессиональный цикл</t>
  </si>
  <si>
    <t>ОП.01</t>
  </si>
  <si>
    <t>ОП.02</t>
  </si>
  <si>
    <t>-, Э</t>
  </si>
  <si>
    <t>ОП.03</t>
  </si>
  <si>
    <t>ОП.04</t>
  </si>
  <si>
    <t>Безопасность жизнедеятельности</t>
  </si>
  <si>
    <t>П.00</t>
  </si>
  <si>
    <t xml:space="preserve">Профессиональный цикл </t>
  </si>
  <si>
    <t>ПМ.01</t>
  </si>
  <si>
    <t>МДК.01.01</t>
  </si>
  <si>
    <t>УП.01</t>
  </si>
  <si>
    <t>Учебная практика</t>
  </si>
  <si>
    <t>ПП.01</t>
  </si>
  <si>
    <t>ПМ.01.Э</t>
  </si>
  <si>
    <t>Экзамен по модулю</t>
  </si>
  <si>
    <t xml:space="preserve"> -, ДЗ</t>
  </si>
  <si>
    <t>Всего</t>
  </si>
  <si>
    <t>ГИА.00</t>
  </si>
  <si>
    <t>Итого:</t>
  </si>
  <si>
    <t>1 нед.</t>
  </si>
  <si>
    <t>Демонстрационный экзамен</t>
  </si>
  <si>
    <t>Государственная итоговая аттестация</t>
  </si>
  <si>
    <t>ВСЕГО</t>
  </si>
  <si>
    <t>Дисциплин и МДК</t>
  </si>
  <si>
    <t>учебной практики</t>
  </si>
  <si>
    <t>производственной практики</t>
  </si>
  <si>
    <t>консультации</t>
  </si>
  <si>
    <t>Самостоятельная работа</t>
  </si>
  <si>
    <t>17 нед.</t>
  </si>
  <si>
    <t>теория</t>
  </si>
  <si>
    <t>практика</t>
  </si>
  <si>
    <t>в т.ч. в форме практической подготовки</t>
  </si>
  <si>
    <t xml:space="preserve">Производственная практика </t>
  </si>
  <si>
    <t>ПРОВЕРКА "всего учебных занятий</t>
  </si>
  <si>
    <t>теоретич. недель</t>
  </si>
  <si>
    <t>1з/12дз/5э</t>
  </si>
  <si>
    <t>1з/9дз/ 4э</t>
  </si>
  <si>
    <t xml:space="preserve"> З, ДЗ</t>
  </si>
  <si>
    <t xml:space="preserve">Информатика </t>
  </si>
  <si>
    <r>
      <t>в т. ч.</t>
    </r>
    <r>
      <rPr>
        <b/>
        <sz val="12"/>
        <rFont val="Times New Roman"/>
        <family val="1"/>
        <charset val="204"/>
      </rPr>
      <t xml:space="preserve"> по учебным дисциплинам и МДК</t>
    </r>
  </si>
  <si>
    <r>
      <rPr>
        <b/>
        <sz val="12"/>
        <rFont val="Times New Roman"/>
        <family val="1"/>
        <charset val="204"/>
      </rPr>
      <t>Количество</t>
    </r>
    <r>
      <rPr>
        <sz val="12"/>
        <rFont val="Times New Roman"/>
        <family val="1"/>
        <charset val="204"/>
      </rPr>
      <t xml:space="preserve"> экзаменов</t>
    </r>
  </si>
  <si>
    <t>ПА всего</t>
  </si>
  <si>
    <t>теоретическое обучение</t>
  </si>
  <si>
    <t>Всего учебных занятий</t>
  </si>
  <si>
    <t>Промежуточная аттестация по циклу</t>
  </si>
  <si>
    <t>Промежуточная аттестация по МДК</t>
  </si>
  <si>
    <t>ФГОС</t>
  </si>
  <si>
    <t>СГ.00</t>
  </si>
  <si>
    <t xml:space="preserve">Социально-гуманитарный цикл </t>
  </si>
  <si>
    <t>СГ.01</t>
  </si>
  <si>
    <t>СГ.02</t>
  </si>
  <si>
    <t>СГ.03</t>
  </si>
  <si>
    <t>СГ.04</t>
  </si>
  <si>
    <t>СГ.05</t>
  </si>
  <si>
    <t>СГ.06</t>
  </si>
  <si>
    <t>История России</t>
  </si>
  <si>
    <t>Основы бережливого производства</t>
  </si>
  <si>
    <t>ГИА</t>
  </si>
  <si>
    <t>1476 ФГОС</t>
  </si>
  <si>
    <t>дисцип. (модули)</t>
  </si>
  <si>
    <t>вариатив</t>
  </si>
  <si>
    <t>СОО</t>
  </si>
  <si>
    <t>З</t>
  </si>
  <si>
    <t>ДЗ должно быть не более 10 в учебном году (не считая Физическую культуру)</t>
  </si>
  <si>
    <t>Э должно быть не более 3 в семестре (иначе не войдем в экзменационную сессию)</t>
  </si>
  <si>
    <t xml:space="preserve">условные знаки </t>
  </si>
  <si>
    <t>форм промежуточной аттестации:</t>
  </si>
  <si>
    <t>БЖД должна быть выдана на 2 курсе (летом сборы!)</t>
  </si>
  <si>
    <t>2.10. Практика входит в профессиональный цикл и имеет следующие виды - учебная практика и производственная практика, которые реализуются в форме практической подготовки. Учебная и производственная практики реализуются как в несколько периодов, так и рассредоточенно, чередуясь с учебными занятиями. Типы практики устанавливаются образовательной организацией самостоятельно с учетом ПООП.</t>
  </si>
  <si>
    <t>п. 2.9 ……. В состав профессионального модуля входит один или несколько междисциплинарных курсов, которые устанавливаются образовательной организацией самостоятельно с учетом ПООП. Объем профессионального модуля составляет не менее 4 зачетных единиц.</t>
  </si>
  <si>
    <t>то есть ПМ должен быть не менее 128 часов (это МДК без практики).</t>
  </si>
  <si>
    <t>? Оставлять ПДП или убрать?</t>
  </si>
  <si>
    <t>ИТОГО</t>
  </si>
  <si>
    <t>Первым делом необходимо выставить часы практики по семестрам.</t>
  </si>
  <si>
    <t>После этого откорректировать значения строки 9, 10. В сумме они должны составлять количество недель в семестре</t>
  </si>
  <si>
    <r>
      <rPr>
        <b/>
        <sz val="14"/>
        <color rgb="FFFF0000"/>
        <rFont val="Calibri"/>
        <family val="2"/>
        <charset val="204"/>
        <scheme val="minor"/>
      </rPr>
      <t>!</t>
    </r>
    <r>
      <rPr>
        <sz val="11"/>
        <rFont val="Calibri"/>
        <family val="2"/>
        <charset val="204"/>
        <scheme val="minor"/>
      </rPr>
      <t xml:space="preserve"> Посмотреть в ФГОС п.2.10</t>
    </r>
  </si>
  <si>
    <r>
      <rPr>
        <b/>
        <sz val="14"/>
        <color rgb="FFFF0000"/>
        <rFont val="Calibri"/>
        <family val="2"/>
        <charset val="204"/>
        <scheme val="minor"/>
      </rPr>
      <t>!</t>
    </r>
    <r>
      <rPr>
        <sz val="11"/>
        <rFont val="Calibri"/>
        <family val="2"/>
        <charset val="204"/>
        <scheme val="minor"/>
      </rPr>
      <t xml:space="preserve"> Посмотреть в ФГОС п.2.9</t>
    </r>
  </si>
  <si>
    <t>Общеобразовательные дисциплины пока не трогаем - ждем рекомендации.</t>
  </si>
  <si>
    <t>Информатика</t>
  </si>
  <si>
    <t>Обществознание</t>
  </si>
  <si>
    <t>ОУДп.12</t>
  </si>
  <si>
    <t>Основы проектно-исследовательской деятельности (Индивидуальный проект)</t>
  </si>
  <si>
    <t>зачетов (без Физической культуры)</t>
  </si>
  <si>
    <t>Э, ДЗ</t>
  </si>
  <si>
    <t>часы ИРПО С ПА</t>
  </si>
  <si>
    <t>проверка аудиторных часов БЕЗ ПА</t>
  </si>
  <si>
    <t>Обязательная аудиторная</t>
  </si>
  <si>
    <t xml:space="preserve">Практика учебная и производственная </t>
  </si>
  <si>
    <t>24 нед.</t>
  </si>
  <si>
    <t>(14 т + 3 п)</t>
  </si>
  <si>
    <t>Учебные занятия</t>
  </si>
  <si>
    <t>УП и ПП</t>
  </si>
  <si>
    <t>Вариативная часть</t>
  </si>
  <si>
    <t>(8 т + 9 п + 1 ПА)</t>
  </si>
  <si>
    <t>IV курс</t>
  </si>
  <si>
    <t>в т.ч.</t>
  </si>
  <si>
    <t>какие кДЗ объединены (2 кДЗ)</t>
  </si>
  <si>
    <t>!!! 11 ДЗ</t>
  </si>
  <si>
    <t>8 сем.</t>
  </si>
  <si>
    <t>7 сем.</t>
  </si>
  <si>
    <t>Всего самостоятельной работы (без ПА)</t>
  </si>
  <si>
    <t>Всего практики учебной и производственной</t>
  </si>
  <si>
    <t>Эм</t>
  </si>
  <si>
    <t>этот столбец для проверки. После работы - скрыть/удалить</t>
  </si>
  <si>
    <t>строки 11-17 после работы скрыть/удалить</t>
  </si>
  <si>
    <t>УП</t>
  </si>
  <si>
    <t xml:space="preserve">Математика </t>
  </si>
  <si>
    <t>Основы предпринимательской деятельности</t>
  </si>
  <si>
    <t>специальность _35.01.27 Мастер сельскохозяйтсвенного производства</t>
  </si>
  <si>
    <t xml:space="preserve">Основы инженерной графики </t>
  </si>
  <si>
    <t>Основы материаловедения и технология общеслесарных работ</t>
  </si>
  <si>
    <t>Техническая механика с основами технических измерений</t>
  </si>
  <si>
    <t>Основы электротехники</t>
  </si>
  <si>
    <t>ОП.05</t>
  </si>
  <si>
    <t>ОП.06</t>
  </si>
  <si>
    <t>ОП.07</t>
  </si>
  <si>
    <t>ОП.08</t>
  </si>
  <si>
    <t>Основы агрономии</t>
  </si>
  <si>
    <t>Основы зоотехники</t>
  </si>
  <si>
    <t>Основы микробиологии, санитарии и гигиены</t>
  </si>
  <si>
    <t>Выполнение механизированных работ в сельскохозяйственном производстве с поддержанием технического состояния средств механизации</t>
  </si>
  <si>
    <t>Эксплуатация и техническое обслуживание сельскохозяйственных машин и оборудования</t>
  </si>
  <si>
    <t>МДК.01.02</t>
  </si>
  <si>
    <t>Технология выполнения механизированных работ в сельском хозяйстве</t>
  </si>
  <si>
    <r>
      <t>(</t>
    </r>
    <r>
      <rPr>
        <b/>
        <sz val="12"/>
        <color rgb="FFFF0000"/>
        <rFont val="Times New Roman"/>
        <family val="1"/>
        <charset val="204"/>
      </rPr>
      <t>17</t>
    </r>
    <r>
      <rPr>
        <b/>
        <sz val="12"/>
        <rFont val="Times New Roman"/>
        <family val="1"/>
        <charset val="204"/>
      </rPr>
      <t xml:space="preserve"> т + 0 ПА)</t>
    </r>
  </si>
  <si>
    <r>
      <t>(</t>
    </r>
    <r>
      <rPr>
        <b/>
        <sz val="12"/>
        <color rgb="FFFF0000"/>
        <rFont val="Times New Roman"/>
        <family val="1"/>
        <charset val="204"/>
      </rPr>
      <t>22</t>
    </r>
    <r>
      <rPr>
        <b/>
        <sz val="12"/>
        <rFont val="Times New Roman"/>
        <family val="1"/>
        <charset val="204"/>
      </rPr>
      <t xml:space="preserve"> т  + 2 ПА)</t>
    </r>
  </si>
  <si>
    <t>0з/12дз/5э/2Эм/1кЭ</t>
  </si>
  <si>
    <t>ОП.09</t>
  </si>
  <si>
    <t>Специальная техника и оборудование</t>
  </si>
  <si>
    <t xml:space="preserve"> ДЗ, ДЗ</t>
  </si>
  <si>
    <t>Э(к)1</t>
  </si>
  <si>
    <t xml:space="preserve"> -, Э, -, Э</t>
  </si>
  <si>
    <t>1з/8ДЗ/1Э/1Э(к)</t>
  </si>
  <si>
    <t>0З/0ДЗ/3Э</t>
  </si>
  <si>
    <t>0З/1ДЗ/0э</t>
  </si>
  <si>
    <t>1З/9ДЗ/4Э/1Э(к)</t>
  </si>
  <si>
    <t xml:space="preserve"> ДЗ</t>
  </si>
  <si>
    <t>ДЗ(к)2</t>
  </si>
  <si>
    <t>0З/2ДЗ/1ДЗ(к)/1Эм</t>
  </si>
  <si>
    <t xml:space="preserve">Государственная итоговая аттестация проводится в форме демонстрационного экзамена </t>
  </si>
  <si>
    <t>1. Программа обучения по профессии</t>
  </si>
  <si>
    <t>1.1. Демонстрационный экзамен (1 нед.)</t>
  </si>
  <si>
    <t>УД.14</t>
  </si>
  <si>
    <t>Промежуточная аттестация, консультации, самостоятельная работа</t>
  </si>
  <si>
    <t>23 нед.</t>
  </si>
  <si>
    <r>
      <t>(</t>
    </r>
    <r>
      <rPr>
        <b/>
        <sz val="12"/>
        <color rgb="FFFF0000"/>
        <rFont val="Times New Roman"/>
        <family val="1"/>
        <charset val="204"/>
      </rPr>
      <t xml:space="preserve">12 </t>
    </r>
    <r>
      <rPr>
        <b/>
        <sz val="12"/>
        <rFont val="Times New Roman"/>
        <family val="1"/>
        <charset val="204"/>
      </rPr>
      <t>т + 10 п + 1 ПА)</t>
    </r>
  </si>
  <si>
    <t>ДЗ(к)1</t>
  </si>
  <si>
    <t>0з/2ДЗ/2ДЗ(к)/2Э/1Э(к)</t>
  </si>
  <si>
    <t>УП.02</t>
  </si>
  <si>
    <t>ПМ.02</t>
  </si>
  <si>
    <t>МДК.02.01</t>
  </si>
  <si>
    <t>Выполнение работ по  профессии рабочего 19205 Тракторист-машинист сельскохозяйственного производства</t>
  </si>
  <si>
    <r>
      <t>(</t>
    </r>
    <r>
      <rPr>
        <b/>
        <sz val="12"/>
        <color rgb="FFFF0000"/>
        <rFont val="Times New Roman"/>
        <family val="1"/>
        <charset val="204"/>
      </rPr>
      <t xml:space="preserve">10т </t>
    </r>
    <r>
      <rPr>
        <b/>
        <sz val="12"/>
        <rFont val="Times New Roman"/>
        <family val="1"/>
        <charset val="204"/>
      </rPr>
      <t>+ 7п  + 1 ПА)</t>
    </r>
  </si>
  <si>
    <t>0</t>
  </si>
  <si>
    <t xml:space="preserve"> -Э(к)2, ДЗ(к)3</t>
  </si>
  <si>
    <t>1З/3ДЗ/1ДЗ(к)/0э</t>
  </si>
  <si>
    <r>
      <t>(</t>
    </r>
    <r>
      <rPr>
        <b/>
        <sz val="12"/>
        <color rgb="FFFF0000"/>
        <rFont val="Times New Roman"/>
        <family val="1"/>
        <charset val="204"/>
      </rPr>
      <t xml:space="preserve">9 т </t>
    </r>
    <r>
      <rPr>
        <b/>
        <sz val="12"/>
        <rFont val="Times New Roman"/>
        <family val="1"/>
        <charset val="204"/>
      </rPr>
      <t>+ 7 п  + 1 ПА)</t>
    </r>
  </si>
  <si>
    <r>
      <t>(</t>
    </r>
    <r>
      <rPr>
        <b/>
        <sz val="12"/>
        <color rgb="FFFF0000"/>
        <rFont val="Times New Roman"/>
        <family val="1"/>
        <charset val="204"/>
      </rPr>
      <t xml:space="preserve">12 </t>
    </r>
    <r>
      <rPr>
        <b/>
        <sz val="12"/>
        <rFont val="Times New Roman"/>
        <family val="1"/>
        <charset val="204"/>
      </rPr>
      <t>т + 10 п + 1 ПА + 1 ГИА)</t>
    </r>
  </si>
  <si>
    <t xml:space="preserve">                                                                                                                                  Утверждаю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</si>
  <si>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</si>
  <si>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</si>
  <si>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>«Ейский полипрофильный колледж»</t>
  </si>
  <si>
    <t>наименование образовательного учреждения</t>
  </si>
  <si>
    <t xml:space="preserve">основной  образовательной программы
среднего профессионального образования
программы подготовки квалифицированных рабочих, служащих
</t>
  </si>
  <si>
    <t>код и наименование профессии</t>
  </si>
  <si>
    <t>слесарь по ремонту сельскохозяйственных машин</t>
  </si>
  <si>
    <r>
      <rPr>
        <b/>
        <sz val="14"/>
        <color indexed="8"/>
        <rFont val="Times New Roman"/>
        <family val="1"/>
        <charset val="204"/>
      </rPr>
      <t>Форма обучения</t>
    </r>
    <r>
      <rPr>
        <sz val="14"/>
        <color indexed="8"/>
        <rFont val="Times New Roman"/>
        <family val="1"/>
        <charset val="204"/>
      </rPr>
      <t xml:space="preserve"> – очная</t>
    </r>
  </si>
  <si>
    <t>2 года 10 месяцев</t>
  </si>
  <si>
    <t>на базе   основного общего образования</t>
  </si>
  <si>
    <t>Директор ___________Е.Г. Сидоренко</t>
  </si>
  <si>
    <t>«1» сентября 2023 г.</t>
  </si>
  <si>
    <t>УЧЕБНЫЙ ПЛАН</t>
  </si>
  <si>
    <t>среднего профессионального образования</t>
  </si>
  <si>
    <t>программы подготовки квалифицированных рабочих, служащих</t>
  </si>
  <si>
    <r>
      <rPr>
        <sz val="14"/>
        <color indexed="8"/>
        <rFont val="Times New Roman"/>
        <family val="1"/>
        <charset val="204"/>
      </rPr>
      <t xml:space="preserve">по профессии </t>
    </r>
    <r>
      <rPr>
        <b/>
        <sz val="14"/>
        <color indexed="8"/>
        <rFont val="Times New Roman"/>
        <family val="1"/>
        <charset val="204"/>
      </rPr>
      <t>35.01.27 Мастер сельскохозяйственного производства</t>
    </r>
  </si>
  <si>
    <r>
      <rPr>
        <b/>
        <sz val="14"/>
        <color indexed="8"/>
        <rFont val="Times New Roman"/>
        <family val="1"/>
        <charset val="204"/>
      </rPr>
      <t>Квалификация:</t>
    </r>
    <r>
      <rPr>
        <sz val="14"/>
        <color indexed="8"/>
        <rFont val="Times New Roman"/>
        <family val="1"/>
        <charset val="204"/>
      </rPr>
      <t xml:space="preserve"> мастер сельскохозяйственного производства</t>
    </r>
  </si>
  <si>
    <r>
      <t>Нормативный срок обучения – 1 год  10</t>
    </r>
    <r>
      <rPr>
        <b/>
        <sz val="14"/>
        <rFont val="Times New Roman"/>
        <family val="1"/>
        <charset val="204"/>
      </rPr>
      <t xml:space="preserve"> мес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</si>
</sst>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2"/>
      <color rgb="FFC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color rgb="FF00B050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B2DF41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76">
    <xf numFmtId="0" fontId="0" fillId="0" borderId="0" xfId="0"/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2" fillId="8" borderId="1" xfId="1" applyFont="1" applyFill="1" applyBorder="1" applyAlignment="1" applyProtection="1">
      <alignment vertical="center" wrapText="1"/>
    </xf>
    <xf numFmtId="0" fontId="2" fillId="8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2" fillId="12" borderId="1" xfId="1" applyFont="1" applyFill="1" applyBorder="1" applyAlignment="1" applyProtection="1">
      <alignment horizontal="left" wrapText="1"/>
    </xf>
    <xf numFmtId="0" fontId="4" fillId="0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3" fillId="12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0" fontId="4" fillId="7" borderId="1" xfId="1" applyNumberFormat="1" applyFont="1" applyFill="1" applyBorder="1" applyAlignment="1">
      <alignment horizontal="center" vertical="center"/>
    </xf>
    <xf numFmtId="0" fontId="2" fillId="9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0" borderId="0" xfId="1" applyFont="1"/>
    <xf numFmtId="0" fontId="5" fillId="0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2" fillId="11" borderId="1" xfId="1" applyFont="1" applyFill="1" applyBorder="1" applyAlignment="1" applyProtection="1">
      <alignment vertical="center" wrapText="1"/>
    </xf>
    <xf numFmtId="0" fontId="5" fillId="11" borderId="1" xfId="1" applyFont="1" applyFill="1" applyBorder="1" applyAlignment="1">
      <alignment horizontal="center" vertical="center"/>
    </xf>
    <xf numFmtId="0" fontId="4" fillId="13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49" fontId="2" fillId="14" borderId="3" xfId="0" applyNumberFormat="1" applyFont="1" applyFill="1" applyBorder="1" applyAlignment="1" applyProtection="1">
      <alignment horizontal="center" vertical="center" wrapText="1"/>
    </xf>
    <xf numFmtId="0" fontId="2" fillId="14" borderId="1" xfId="0" applyFont="1" applyFill="1" applyBorder="1" applyAlignment="1" applyProtection="1">
      <alignment vertical="center" wrapText="1"/>
    </xf>
    <xf numFmtId="0" fontId="2" fillId="14" borderId="1" xfId="0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2" fillId="14" borderId="1" xfId="0" applyFont="1" applyFill="1" applyBorder="1" applyAlignment="1">
      <alignment vertical="center" wrapText="1"/>
    </xf>
    <xf numFmtId="49" fontId="3" fillId="15" borderId="1" xfId="0" applyNumberFormat="1" applyFont="1" applyFill="1" applyBorder="1" applyAlignment="1" applyProtection="1">
      <alignment horizontal="center" vertical="center" wrapText="1"/>
    </xf>
    <xf numFmtId="0" fontId="2" fillId="14" borderId="1" xfId="0" applyFont="1" applyFill="1" applyBorder="1" applyAlignment="1" applyProtection="1">
      <alignment vertical="top" wrapText="1"/>
    </xf>
    <xf numFmtId="0" fontId="2" fillId="14" borderId="1" xfId="0" applyFont="1" applyFill="1" applyBorder="1" applyAlignment="1" applyProtection="1">
      <alignment wrapText="1"/>
    </xf>
    <xf numFmtId="49" fontId="2" fillId="14" borderId="1" xfId="0" applyNumberFormat="1" applyFont="1" applyFill="1" applyBorder="1" applyAlignment="1" applyProtection="1">
      <alignment horizontal="center" wrapText="1"/>
    </xf>
    <xf numFmtId="0" fontId="1" fillId="0" borderId="0" xfId="1" applyFont="1"/>
    <xf numFmtId="0" fontId="5" fillId="0" borderId="0" xfId="1" applyFont="1"/>
    <xf numFmtId="0" fontId="6" fillId="0" borderId="0" xfId="0" applyFont="1"/>
    <xf numFmtId="0" fontId="7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1" applyFont="1" applyFill="1"/>
    <xf numFmtId="0" fontId="4" fillId="0" borderId="0" xfId="1" applyNumberFormat="1" applyFont="1" applyFill="1"/>
    <xf numFmtId="0" fontId="7" fillId="0" borderId="0" xfId="1" applyFont="1" applyFill="1" applyBorder="1" applyAlignment="1">
      <alignment horizontal="left"/>
    </xf>
    <xf numFmtId="0" fontId="7" fillId="0" borderId="0" xfId="1" applyFont="1" applyFill="1"/>
    <xf numFmtId="0" fontId="8" fillId="0" borderId="0" xfId="1" applyFont="1" applyFill="1"/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 vertical="top"/>
    </xf>
    <xf numFmtId="0" fontId="5" fillId="3" borderId="3" xfId="1" applyNumberFormat="1" applyFont="1" applyFill="1" applyBorder="1" applyAlignment="1">
      <alignment horizontal="center" vertical="center" textRotation="90"/>
    </xf>
    <xf numFmtId="0" fontId="5" fillId="0" borderId="3" xfId="1" applyFont="1" applyBorder="1" applyAlignment="1">
      <alignment horizontal="center" textRotation="90"/>
    </xf>
    <xf numFmtId="0" fontId="5" fillId="16" borderId="3" xfId="1" applyFont="1" applyFill="1" applyBorder="1" applyAlignment="1">
      <alignment horizontal="center" textRotation="90"/>
    </xf>
    <xf numFmtId="0" fontId="5" fillId="2" borderId="3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textRotation="90"/>
    </xf>
    <xf numFmtId="0" fontId="4" fillId="2" borderId="3" xfId="1" applyFont="1" applyFill="1" applyBorder="1" applyAlignment="1">
      <alignment horizontal="center" vertical="top"/>
    </xf>
    <xf numFmtId="0" fontId="4" fillId="6" borderId="3" xfId="1" applyFont="1" applyFill="1" applyBorder="1" applyAlignment="1">
      <alignment horizontal="center" vertical="top"/>
    </xf>
    <xf numFmtId="0" fontId="5" fillId="3" borderId="0" xfId="1" applyFont="1" applyFill="1"/>
    <xf numFmtId="0" fontId="4" fillId="3" borderId="1" xfId="1" applyNumberFormat="1" applyFont="1" applyFill="1" applyBorder="1" applyAlignment="1">
      <alignment horizontal="center" textRotation="90"/>
    </xf>
    <xf numFmtId="0" fontId="4" fillId="16" borderId="1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textRotation="90" wrapText="1"/>
    </xf>
    <xf numFmtId="0" fontId="4" fillId="12" borderId="1" xfId="1" applyFont="1" applyFill="1" applyBorder="1" applyAlignment="1">
      <alignment horizontal="center" vertical="center" textRotation="90"/>
    </xf>
    <xf numFmtId="0" fontId="4" fillId="12" borderId="1" xfId="1" applyFont="1" applyFill="1" applyBorder="1" applyAlignment="1">
      <alignment horizontal="center" textRotation="90"/>
    </xf>
    <xf numFmtId="0" fontId="4" fillId="12" borderId="1" xfId="1" applyNumberFormat="1" applyFont="1" applyFill="1" applyBorder="1" applyAlignment="1">
      <alignment horizontal="center" textRotation="90"/>
    </xf>
    <xf numFmtId="0" fontId="4" fillId="12" borderId="3" xfId="1" applyFont="1" applyFill="1" applyBorder="1" applyAlignment="1">
      <alignment horizontal="center" textRotation="90" wrapText="1"/>
    </xf>
    <xf numFmtId="0" fontId="4" fillId="12" borderId="3" xfId="1" applyFont="1" applyFill="1" applyBorder="1" applyAlignment="1">
      <alignment horizontal="center" textRotation="90"/>
    </xf>
    <xf numFmtId="0" fontId="4" fillId="12" borderId="3" xfId="1" applyFont="1" applyFill="1" applyBorder="1" applyAlignment="1">
      <alignment horizontal="center" vertical="top"/>
    </xf>
    <xf numFmtId="0" fontId="4" fillId="12" borderId="0" xfId="1" applyFont="1" applyFill="1" applyBorder="1" applyAlignment="1">
      <alignment horizontal="center" vertical="top"/>
    </xf>
    <xf numFmtId="0" fontId="4" fillId="12" borderId="0" xfId="1" applyFont="1" applyFill="1"/>
    <xf numFmtId="0" fontId="6" fillId="12" borderId="0" xfId="0" applyFont="1" applyFill="1"/>
    <xf numFmtId="0" fontId="5" fillId="3" borderId="1" xfId="1" applyNumberFormat="1" applyFont="1" applyFill="1" applyBorder="1" applyAlignment="1">
      <alignment horizontal="center" vertical="center"/>
    </xf>
    <xf numFmtId="0" fontId="5" fillId="13" borderId="1" xfId="1" applyFont="1" applyFill="1" applyBorder="1" applyAlignment="1">
      <alignment horizontal="center" vertical="center"/>
    </xf>
    <xf numFmtId="0" fontId="4" fillId="16" borderId="1" xfId="1" applyFont="1" applyFill="1" applyBorder="1" applyAlignment="1">
      <alignment horizontal="center" vertical="center"/>
    </xf>
    <xf numFmtId="0" fontId="5" fillId="11" borderId="0" xfId="1" applyFont="1" applyFill="1" applyBorder="1" applyAlignment="1">
      <alignment horizontal="center"/>
    </xf>
    <xf numFmtId="0" fontId="4" fillId="11" borderId="0" xfId="1" applyFont="1" applyFill="1"/>
    <xf numFmtId="0" fontId="6" fillId="11" borderId="0" xfId="0" applyFont="1" applyFill="1"/>
    <xf numFmtId="0" fontId="4" fillId="0" borderId="0" xfId="1" applyFont="1" applyBorder="1"/>
    <xf numFmtId="49" fontId="5" fillId="8" borderId="1" xfId="1" applyNumberFormat="1" applyFont="1" applyFill="1" applyBorder="1" applyAlignment="1">
      <alignment horizontal="center" vertical="center"/>
    </xf>
    <xf numFmtId="0" fontId="5" fillId="6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justify" vertical="center" wrapText="1"/>
    </xf>
    <xf numFmtId="0" fontId="5" fillId="3" borderId="1" xfId="1" applyNumberFormat="1" applyFont="1" applyFill="1" applyBorder="1" applyAlignment="1">
      <alignment vertical="center"/>
    </xf>
    <xf numFmtId="0" fontId="5" fillId="7" borderId="1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5" fillId="0" borderId="0" xfId="1" applyFont="1" applyFill="1"/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5" fillId="7" borderId="1" xfId="1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/>
    </xf>
    <xf numFmtId="0" fontId="6" fillId="4" borderId="0" xfId="0" applyFont="1" applyFill="1"/>
    <xf numFmtId="0" fontId="5" fillId="10" borderId="9" xfId="1" applyFont="1" applyFill="1" applyBorder="1" applyAlignment="1">
      <alignment vertical="center"/>
    </xf>
    <xf numFmtId="0" fontId="10" fillId="10" borderId="10" xfId="1" applyFont="1" applyFill="1" applyBorder="1" applyAlignment="1">
      <alignment vertical="center" wrapText="1"/>
    </xf>
    <xf numFmtId="0" fontId="5" fillId="10" borderId="8" xfId="1" applyFont="1" applyFill="1" applyBorder="1" applyAlignment="1">
      <alignment horizontal="center" vertical="center"/>
    </xf>
    <xf numFmtId="0" fontId="5" fillId="10" borderId="13" xfId="1" applyFont="1" applyFill="1" applyBorder="1" applyAlignment="1">
      <alignment horizontal="center" vertical="center"/>
    </xf>
    <xf numFmtId="0" fontId="5" fillId="10" borderId="5" xfId="1" applyFont="1" applyFill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6" fillId="13" borderId="0" xfId="0" applyFont="1" applyFill="1"/>
    <xf numFmtId="0" fontId="6" fillId="16" borderId="0" xfId="0" applyFont="1" applyFill="1"/>
    <xf numFmtId="0" fontId="6" fillId="6" borderId="0" xfId="0" applyFont="1" applyFill="1"/>
    <xf numFmtId="0" fontId="1" fillId="0" borderId="0" xfId="1" applyFont="1" applyFill="1"/>
    <xf numFmtId="0" fontId="6" fillId="0" borderId="0" xfId="0" applyFont="1" applyFill="1"/>
    <xf numFmtId="0" fontId="10" fillId="0" borderId="10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/>
    </xf>
    <xf numFmtId="0" fontId="5" fillId="0" borderId="1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textRotation="90"/>
    </xf>
    <xf numFmtId="0" fontId="5" fillId="0" borderId="11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textRotation="90"/>
    </xf>
    <xf numFmtId="0" fontId="5" fillId="0" borderId="15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textRotation="90"/>
    </xf>
    <xf numFmtId="0" fontId="5" fillId="0" borderId="0" xfId="1" applyFont="1" applyFill="1" applyBorder="1"/>
    <xf numFmtId="0" fontId="5" fillId="0" borderId="0" xfId="1" applyNumberFormat="1" applyFont="1" applyFill="1" applyBorder="1"/>
    <xf numFmtId="0" fontId="4" fillId="2" borderId="6" xfId="1" applyFont="1" applyFill="1" applyBorder="1" applyAlignment="1">
      <alignment horizontal="center" vertical="top"/>
    </xf>
    <xf numFmtId="0" fontId="4" fillId="12" borderId="6" xfId="1" applyFont="1" applyFill="1" applyBorder="1" applyAlignment="1">
      <alignment horizontal="center" vertical="top"/>
    </xf>
    <xf numFmtId="0" fontId="5" fillId="11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49" fontId="5" fillId="8" borderId="5" xfId="1" applyNumberFormat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4" fillId="6" borderId="17" xfId="1" applyFont="1" applyFill="1" applyBorder="1" applyAlignment="1">
      <alignment horizontal="center" vertical="top"/>
    </xf>
    <xf numFmtId="0" fontId="4" fillId="12" borderId="17" xfId="1" applyFont="1" applyFill="1" applyBorder="1" applyAlignment="1">
      <alignment horizontal="center" vertical="top"/>
    </xf>
    <xf numFmtId="0" fontId="5" fillId="11" borderId="16" xfId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center"/>
    </xf>
    <xf numFmtId="49" fontId="5" fillId="8" borderId="16" xfId="1" applyNumberFormat="1" applyFont="1" applyFill="1" applyBorder="1" applyAlignment="1">
      <alignment horizontal="center" vertical="center"/>
    </xf>
    <xf numFmtId="0" fontId="5" fillId="6" borderId="16" xfId="1" applyFont="1" applyFill="1" applyBorder="1" applyAlignment="1">
      <alignment vertical="center"/>
    </xf>
    <xf numFmtId="0" fontId="5" fillId="6" borderId="16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5" fillId="13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wrapText="1"/>
    </xf>
    <xf numFmtId="0" fontId="12" fillId="0" borderId="1" xfId="1" applyFont="1" applyFill="1" applyBorder="1" applyAlignment="1" applyProtection="1">
      <alignment vertical="center" wrapText="1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12" borderId="0" xfId="0" applyFont="1" applyFill="1" applyAlignment="1">
      <alignment vertical="center"/>
    </xf>
    <xf numFmtId="0" fontId="15" fillId="11" borderId="0" xfId="0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4" borderId="0" xfId="0" applyFont="1" applyFill="1" applyAlignment="1">
      <alignment vertical="center"/>
    </xf>
    <xf numFmtId="0" fontId="4" fillId="18" borderId="0" xfId="1" applyFont="1" applyFill="1"/>
    <xf numFmtId="0" fontId="14" fillId="0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6" fillId="0" borderId="0" xfId="0" applyFont="1" applyAlignment="1">
      <alignment horizontal="right"/>
    </xf>
    <xf numFmtId="0" fontId="16" fillId="3" borderId="0" xfId="0" applyFont="1" applyFill="1" applyAlignment="1">
      <alignment horizontal="right"/>
    </xf>
    <xf numFmtId="0" fontId="5" fillId="3" borderId="0" xfId="1" applyFont="1" applyFill="1" applyBorder="1" applyAlignment="1">
      <alignment horizontal="left"/>
    </xf>
    <xf numFmtId="0" fontId="4" fillId="3" borderId="0" xfId="1" applyFont="1" applyFill="1"/>
    <xf numFmtId="49" fontId="5" fillId="0" borderId="0" xfId="1" applyNumberFormat="1" applyFont="1" applyFill="1"/>
    <xf numFmtId="49" fontId="4" fillId="0" borderId="0" xfId="1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textRotation="90"/>
    </xf>
    <xf numFmtId="0" fontId="4" fillId="0" borderId="0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/>
    </xf>
    <xf numFmtId="0" fontId="5" fillId="18" borderId="0" xfId="1" applyNumberFormat="1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20" borderId="1" xfId="1" applyFont="1" applyFill="1" applyBorder="1" applyAlignment="1">
      <alignment horizontal="center" vertical="center"/>
    </xf>
    <xf numFmtId="0" fontId="4" fillId="12" borderId="12" xfId="1" applyFont="1" applyFill="1" applyBorder="1" applyAlignment="1">
      <alignment horizontal="center" vertical="top"/>
    </xf>
    <xf numFmtId="0" fontId="5" fillId="11" borderId="8" xfId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center" vertical="top"/>
    </xf>
    <xf numFmtId="0" fontId="4" fillId="6" borderId="8" xfId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vertical="center"/>
    </xf>
    <xf numFmtId="0" fontId="5" fillId="6" borderId="8" xfId="1" applyFont="1" applyFill="1" applyBorder="1" applyAlignment="1">
      <alignment horizontal="center" vertical="center"/>
    </xf>
    <xf numFmtId="49" fontId="5" fillId="21" borderId="8" xfId="1" applyNumberFormat="1" applyFont="1" applyFill="1" applyBorder="1" applyAlignment="1">
      <alignment horizontal="center" vertical="center"/>
    </xf>
    <xf numFmtId="0" fontId="4" fillId="21" borderId="0" xfId="1" applyFont="1" applyFill="1" applyBorder="1" applyAlignment="1">
      <alignment horizontal="left" vertical="center" wrapText="1"/>
    </xf>
    <xf numFmtId="0" fontId="5" fillId="21" borderId="0" xfId="1" applyFont="1" applyFill="1" applyBorder="1" applyAlignment="1">
      <alignment horizontal="center"/>
    </xf>
    <xf numFmtId="0" fontId="11" fillId="21" borderId="0" xfId="0" applyFont="1" applyFill="1" applyAlignment="1">
      <alignment horizontal="center"/>
    </xf>
    <xf numFmtId="0" fontId="6" fillId="21" borderId="0" xfId="0" applyFont="1" applyFill="1"/>
    <xf numFmtId="0" fontId="5" fillId="17" borderId="12" xfId="1" applyFont="1" applyFill="1" applyBorder="1" applyAlignment="1">
      <alignment horizontal="center" textRotation="90"/>
    </xf>
    <xf numFmtId="0" fontId="5" fillId="17" borderId="3" xfId="1" applyFont="1" applyFill="1" applyBorder="1" applyAlignment="1">
      <alignment horizontal="center" textRotation="90"/>
    </xf>
    <xf numFmtId="0" fontId="4" fillId="17" borderId="3" xfId="1" applyFont="1" applyFill="1" applyBorder="1" applyAlignment="1">
      <alignment horizontal="center" textRotation="90"/>
    </xf>
    <xf numFmtId="0" fontId="5" fillId="17" borderId="5" xfId="1" applyFont="1" applyFill="1" applyBorder="1" applyAlignment="1">
      <alignment horizontal="center" vertical="center"/>
    </xf>
    <xf numFmtId="0" fontId="4" fillId="17" borderId="0" xfId="1" applyFont="1" applyFill="1" applyBorder="1" applyAlignment="1">
      <alignment horizontal="left" vertical="center" wrapText="1"/>
    </xf>
    <xf numFmtId="0" fontId="5" fillId="17" borderId="0" xfId="1" applyFont="1" applyFill="1" applyBorder="1" applyAlignment="1">
      <alignment horizontal="center"/>
    </xf>
    <xf numFmtId="0" fontId="11" fillId="17" borderId="0" xfId="0" applyFont="1" applyFill="1" applyAlignment="1">
      <alignment horizontal="center"/>
    </xf>
    <xf numFmtId="0" fontId="6" fillId="17" borderId="0" xfId="0" applyFont="1" applyFill="1"/>
    <xf numFmtId="0" fontId="5" fillId="21" borderId="12" xfId="1" applyFont="1" applyFill="1" applyBorder="1" applyAlignment="1">
      <alignment horizontal="center" textRotation="90" wrapText="1"/>
    </xf>
    <xf numFmtId="0" fontId="5" fillId="0" borderId="3" xfId="1" applyFont="1" applyBorder="1" applyAlignment="1">
      <alignment horizontal="center" vertical="center" textRotation="90"/>
    </xf>
    <xf numFmtId="0" fontId="5" fillId="0" borderId="3" xfId="1" applyFont="1" applyBorder="1" applyAlignment="1">
      <alignment horizontal="center" vertical="center" wrapText="1"/>
    </xf>
    <xf numFmtId="0" fontId="5" fillId="13" borderId="3" xfId="1" applyFont="1" applyFill="1" applyBorder="1" applyAlignment="1">
      <alignment horizontal="center" textRotation="90"/>
    </xf>
    <xf numFmtId="0" fontId="5" fillId="0" borderId="2" xfId="1" applyFont="1" applyFill="1" applyBorder="1" applyAlignment="1">
      <alignment horizontal="center" textRotation="90" wrapText="1"/>
    </xf>
    <xf numFmtId="0" fontId="5" fillId="0" borderId="4" xfId="1" applyFont="1" applyFill="1" applyBorder="1" applyAlignment="1">
      <alignment horizontal="center" textRotation="90" wrapText="1"/>
    </xf>
    <xf numFmtId="0" fontId="5" fillId="0" borderId="3" xfId="1" applyFont="1" applyFill="1" applyBorder="1" applyAlignment="1">
      <alignment horizontal="center" textRotation="90" wrapText="1"/>
    </xf>
    <xf numFmtId="0" fontId="5" fillId="0" borderId="5" xfId="1" applyFont="1" applyFill="1" applyBorder="1" applyAlignment="1">
      <alignment horizontal="right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1" xfId="1" applyFont="1" applyBorder="1" applyAlignment="1">
      <alignment horizontal="center" vertical="center"/>
    </xf>
    <xf numFmtId="0" fontId="4" fillId="17" borderId="3" xfId="1" applyNumberFormat="1" applyFont="1" applyFill="1" applyBorder="1" applyAlignment="1">
      <alignment horizontal="center" textRotation="90"/>
    </xf>
    <xf numFmtId="0" fontId="4" fillId="0" borderId="3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vertical="top"/>
    </xf>
    <xf numFmtId="0" fontId="4" fillId="0" borderId="12" xfId="1" applyFont="1" applyFill="1" applyBorder="1" applyAlignment="1">
      <alignment horizontal="center" vertical="top"/>
    </xf>
    <xf numFmtId="0" fontId="4" fillId="0" borderId="6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4" fillId="3" borderId="3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textRotation="90" wrapText="1"/>
    </xf>
    <xf numFmtId="0" fontId="4" fillId="0" borderId="0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top"/>
    </xf>
    <xf numFmtId="0" fontId="4" fillId="6" borderId="21" xfId="1" applyFont="1" applyFill="1" applyBorder="1" applyAlignment="1">
      <alignment horizontal="center" vertical="top"/>
    </xf>
    <xf numFmtId="0" fontId="4" fillId="12" borderId="21" xfId="1" applyFont="1" applyFill="1" applyBorder="1" applyAlignment="1">
      <alignment horizontal="center" vertical="top"/>
    </xf>
    <xf numFmtId="0" fontId="5" fillId="11" borderId="20" xfId="1" applyFont="1" applyFill="1" applyBorder="1" applyAlignment="1">
      <alignment horizontal="center" vertical="center"/>
    </xf>
    <xf numFmtId="0" fontId="4" fillId="6" borderId="20" xfId="1" applyFont="1" applyFill="1" applyBorder="1" applyAlignment="1">
      <alignment horizontal="center" vertical="center"/>
    </xf>
    <xf numFmtId="49" fontId="5" fillId="8" borderId="20" xfId="1" applyNumberFormat="1" applyFont="1" applyFill="1" applyBorder="1" applyAlignment="1">
      <alignment horizontal="center" vertical="center"/>
    </xf>
    <xf numFmtId="0" fontId="5" fillId="6" borderId="20" xfId="1" applyFont="1" applyFill="1" applyBorder="1" applyAlignment="1">
      <alignment vertical="center"/>
    </xf>
    <xf numFmtId="0" fontId="5" fillId="6" borderId="20" xfId="1" applyFont="1" applyFill="1" applyBorder="1" applyAlignment="1">
      <alignment horizontal="center" vertical="center"/>
    </xf>
    <xf numFmtId="49" fontId="5" fillId="8" borderId="8" xfId="1" applyNumberFormat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top"/>
    </xf>
    <xf numFmtId="0" fontId="4" fillId="2" borderId="23" xfId="1" applyFont="1" applyFill="1" applyBorder="1" applyAlignment="1">
      <alignment horizontal="center" vertical="top"/>
    </xf>
    <xf numFmtId="0" fontId="4" fillId="12" borderId="23" xfId="1" applyFont="1" applyFill="1" applyBorder="1" applyAlignment="1">
      <alignment horizontal="center" vertical="top"/>
    </xf>
    <xf numFmtId="0" fontId="5" fillId="11" borderId="24" xfId="1" applyFont="1" applyFill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49" fontId="5" fillId="8" borderId="24" xfId="1" applyNumberFormat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5" fillId="0" borderId="24" xfId="1" applyFont="1" applyBorder="1" applyAlignment="1">
      <alignment vertical="center"/>
    </xf>
    <xf numFmtId="0" fontId="5" fillId="0" borderId="24" xfId="1" applyFont="1" applyBorder="1" applyAlignment="1">
      <alignment horizontal="center" vertical="center"/>
    </xf>
    <xf numFmtId="0" fontId="5" fillId="10" borderId="24" xfId="1" applyFont="1" applyFill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textRotation="90" wrapText="1"/>
    </xf>
    <xf numFmtId="0" fontId="4" fillId="6" borderId="20" xfId="1" applyFont="1" applyFill="1" applyBorder="1" applyAlignment="1">
      <alignment horizontal="center" textRotation="90" wrapText="1"/>
    </xf>
    <xf numFmtId="0" fontId="4" fillId="0" borderId="6" xfId="1" applyFont="1" applyFill="1" applyBorder="1" applyAlignment="1">
      <alignment horizontal="center" textRotation="90" wrapText="1"/>
    </xf>
    <xf numFmtId="0" fontId="4" fillId="6" borderId="17" xfId="1" applyFont="1" applyFill="1" applyBorder="1" applyAlignment="1">
      <alignment horizontal="center" textRotation="90" wrapText="1"/>
    </xf>
    <xf numFmtId="0" fontId="5" fillId="21" borderId="12" xfId="1" applyFont="1" applyFill="1" applyBorder="1" applyAlignment="1">
      <alignment horizontal="center" textRotation="90"/>
    </xf>
    <xf numFmtId="0" fontId="4" fillId="21" borderId="12" xfId="1" applyFont="1" applyFill="1" applyBorder="1" applyAlignment="1">
      <alignment horizontal="center" textRotation="90"/>
    </xf>
    <xf numFmtId="0" fontId="4" fillId="21" borderId="8" xfId="1" applyFont="1" applyFill="1" applyBorder="1" applyAlignment="1">
      <alignment horizontal="center" vertical="center"/>
    </xf>
    <xf numFmtId="0" fontId="5" fillId="21" borderId="8" xfId="1" applyFont="1" applyFill="1" applyBorder="1" applyAlignment="1">
      <alignment vertical="center"/>
    </xf>
    <xf numFmtId="0" fontId="5" fillId="21" borderId="8" xfId="1" applyFont="1" applyFill="1" applyBorder="1" applyAlignment="1">
      <alignment horizontal="center" vertical="center"/>
    </xf>
    <xf numFmtId="0" fontId="5" fillId="21" borderId="13" xfId="1" applyFont="1" applyFill="1" applyBorder="1" applyAlignment="1">
      <alignment horizontal="center" vertical="center"/>
    </xf>
    <xf numFmtId="0" fontId="4" fillId="21" borderId="13" xfId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horizontal="center" textRotation="90" wrapText="1"/>
    </xf>
    <xf numFmtId="0" fontId="5" fillId="0" borderId="24" xfId="1" applyFont="1" applyFill="1" applyBorder="1" applyAlignment="1">
      <alignment horizontal="center" vertical="center"/>
    </xf>
    <xf numFmtId="0" fontId="21" fillId="0" borderId="0" xfId="1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23" fillId="0" borderId="0" xfId="0" applyFont="1" applyFill="1" applyAlignment="1">
      <alignment horizontal="right"/>
    </xf>
    <xf numFmtId="0" fontId="18" fillId="0" borderId="0" xfId="0" applyFont="1" applyFill="1" applyAlignment="1">
      <alignment vertical="center"/>
    </xf>
    <xf numFmtId="0" fontId="21" fillId="0" borderId="0" xfId="1" applyFont="1" applyFill="1" applyAlignment="1">
      <alignment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wrapText="1"/>
    </xf>
    <xf numFmtId="0" fontId="23" fillId="0" borderId="0" xfId="0" applyFont="1" applyFill="1" applyAlignment="1">
      <alignment horizontal="right" wrapText="1"/>
    </xf>
    <xf numFmtId="0" fontId="18" fillId="0" borderId="0" xfId="0" applyFont="1" applyFill="1" applyAlignment="1">
      <alignment vertical="center" wrapText="1"/>
    </xf>
    <xf numFmtId="0" fontId="5" fillId="0" borderId="8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4" fillId="0" borderId="3" xfId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0" fontId="4" fillId="13" borderId="3" xfId="1" applyFont="1" applyFill="1" applyBorder="1" applyAlignment="1">
      <alignment horizontal="center"/>
    </xf>
    <xf numFmtId="0" fontId="4" fillId="16" borderId="1" xfId="1" applyFont="1" applyFill="1" applyBorder="1" applyAlignment="1">
      <alignment horizontal="center" wrapText="1"/>
    </xf>
    <xf numFmtId="0" fontId="4" fillId="17" borderId="3" xfId="1" applyFont="1" applyFill="1" applyBorder="1" applyAlignment="1">
      <alignment horizontal="center"/>
    </xf>
    <xf numFmtId="0" fontId="4" fillId="21" borderId="12" xfId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4" fillId="0" borderId="23" xfId="1" applyNumberFormat="1" applyFont="1" applyBorder="1" applyAlignment="1">
      <alignment horizontal="center" vertical="top"/>
    </xf>
    <xf numFmtId="0" fontId="4" fillId="5" borderId="3" xfId="1" applyNumberFormat="1" applyFont="1" applyFill="1" applyBorder="1" applyAlignment="1">
      <alignment horizontal="center" vertical="top"/>
    </xf>
    <xf numFmtId="0" fontId="4" fillId="0" borderId="3" xfId="1" applyNumberFormat="1" applyFont="1" applyFill="1" applyBorder="1" applyAlignment="1">
      <alignment horizontal="center" vertical="top"/>
    </xf>
    <xf numFmtId="0" fontId="4" fillId="6" borderId="3" xfId="1" applyNumberFormat="1" applyFont="1" applyFill="1" applyBorder="1" applyAlignment="1">
      <alignment horizontal="center" vertical="top"/>
    </xf>
    <xf numFmtId="0" fontId="4" fillId="6" borderId="21" xfId="1" applyNumberFormat="1" applyFont="1" applyFill="1" applyBorder="1" applyAlignment="1">
      <alignment horizontal="center" vertical="top"/>
    </xf>
    <xf numFmtId="0" fontId="4" fillId="0" borderId="6" xfId="1" applyNumberFormat="1" applyFont="1" applyBorder="1" applyAlignment="1">
      <alignment horizontal="center" vertical="top"/>
    </xf>
    <xf numFmtId="0" fontId="4" fillId="0" borderId="12" xfId="1" applyNumberFormat="1" applyFont="1" applyFill="1" applyBorder="1" applyAlignment="1">
      <alignment horizontal="center" vertical="top"/>
    </xf>
    <xf numFmtId="0" fontId="4" fillId="6" borderId="12" xfId="1" applyNumberFormat="1" applyFont="1" applyFill="1" applyBorder="1" applyAlignment="1">
      <alignment horizontal="center" vertical="top"/>
    </xf>
    <xf numFmtId="0" fontId="4" fillId="6" borderId="16" xfId="1" applyNumberFormat="1" applyFont="1" applyFill="1" applyBorder="1" applyAlignment="1">
      <alignment horizontal="center" vertical="top"/>
    </xf>
    <xf numFmtId="0" fontId="4" fillId="3" borderId="0" xfId="1" applyNumberFormat="1" applyFont="1" applyFill="1" applyBorder="1" applyAlignment="1">
      <alignment horizontal="center" vertical="top"/>
    </xf>
    <xf numFmtId="0" fontId="1" fillId="0" borderId="0" xfId="1" applyNumberFormat="1" applyFont="1"/>
    <xf numFmtId="0" fontId="6" fillId="0" borderId="0" xfId="0" applyNumberFormat="1" applyFont="1"/>
    <xf numFmtId="0" fontId="15" fillId="0" borderId="0" xfId="0" applyNumberFormat="1" applyFont="1" applyAlignment="1">
      <alignment vertical="center"/>
    </xf>
    <xf numFmtId="0" fontId="4" fillId="0" borderId="1" xfId="1" applyNumberFormat="1" applyFont="1" applyBorder="1" applyAlignment="1">
      <alignment horizontal="center" vertical="center" textRotation="90"/>
    </xf>
    <xf numFmtId="0" fontId="2" fillId="0" borderId="1" xfId="1" applyNumberFormat="1" applyFont="1" applyFill="1" applyBorder="1" applyAlignment="1" applyProtection="1">
      <alignment horizontal="left" wrapText="1"/>
    </xf>
    <xf numFmtId="0" fontId="4" fillId="0" borderId="1" xfId="1" applyNumberFormat="1" applyFont="1" applyBorder="1" applyAlignment="1">
      <alignment horizontal="center" textRotation="90"/>
    </xf>
    <xf numFmtId="0" fontId="4" fillId="13" borderId="1" xfId="1" applyNumberFormat="1" applyFont="1" applyFill="1" applyBorder="1" applyAlignment="1">
      <alignment horizontal="center" textRotation="90"/>
    </xf>
    <xf numFmtId="0" fontId="4" fillId="0" borderId="3" xfId="1" applyNumberFormat="1" applyFont="1" applyFill="1" applyBorder="1" applyAlignment="1">
      <alignment horizontal="center" textRotation="90" wrapText="1"/>
    </xf>
    <xf numFmtId="0" fontId="4" fillId="21" borderId="12" xfId="1" applyNumberFormat="1" applyFont="1" applyFill="1" applyBorder="1" applyAlignment="1">
      <alignment horizontal="center" textRotation="90"/>
    </xf>
    <xf numFmtId="0" fontId="4" fillId="0" borderId="3" xfId="1" applyNumberFormat="1" applyFont="1" applyBorder="1" applyAlignment="1">
      <alignment horizontal="center" vertical="top"/>
    </xf>
    <xf numFmtId="0" fontId="4" fillId="3" borderId="1" xfId="1" applyNumberFormat="1" applyFont="1" applyFill="1" applyBorder="1" applyAlignment="1">
      <alignment horizontal="center"/>
    </xf>
    <xf numFmtId="0" fontId="4" fillId="13" borderId="1" xfId="1" applyNumberFormat="1" applyFont="1" applyFill="1" applyBorder="1" applyAlignment="1">
      <alignment horizontal="center"/>
    </xf>
    <xf numFmtId="0" fontId="4" fillId="8" borderId="23" xfId="1" applyNumberFormat="1" applyFont="1" applyFill="1" applyBorder="1" applyAlignment="1">
      <alignment horizontal="center" vertical="top"/>
    </xf>
    <xf numFmtId="0" fontId="4" fillId="8" borderId="6" xfId="1" applyNumberFormat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 applyProtection="1">
      <alignment horizontal="left"/>
    </xf>
    <xf numFmtId="0" fontId="4" fillId="22" borderId="1" xfId="1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15" borderId="8" xfId="0" applyFont="1" applyFill="1" applyBorder="1" applyAlignment="1" applyProtection="1">
      <alignment horizontal="left" vertical="center" wrapText="1"/>
    </xf>
    <xf numFmtId="0" fontId="4" fillId="13" borderId="8" xfId="0" applyFont="1" applyFill="1" applyBorder="1" applyAlignment="1" applyProtection="1">
      <alignment horizontal="left" vertical="center" wrapText="1"/>
    </xf>
    <xf numFmtId="0" fontId="4" fillId="22" borderId="1" xfId="0" applyFont="1" applyFill="1" applyBorder="1" applyAlignment="1" applyProtection="1">
      <alignment horizontal="center" vertical="center" wrapText="1"/>
    </xf>
    <xf numFmtId="0" fontId="5" fillId="0" borderId="24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5" fillId="6" borderId="20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vertical="center"/>
    </xf>
    <xf numFmtId="0" fontId="5" fillId="6" borderId="18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vertical="center"/>
    </xf>
    <xf numFmtId="0" fontId="5" fillId="0" borderId="24" xfId="1" applyNumberFormat="1" applyFont="1" applyFill="1" applyBorder="1" applyAlignment="1">
      <alignment horizontal="center" vertical="center"/>
    </xf>
    <xf numFmtId="0" fontId="4" fillId="6" borderId="1" xfId="1" applyNumberFormat="1" applyFont="1" applyFill="1" applyBorder="1" applyAlignment="1">
      <alignment horizontal="center" vertical="center"/>
    </xf>
    <xf numFmtId="0" fontId="5" fillId="6" borderId="20" xfId="1" applyNumberFormat="1" applyFont="1" applyFill="1" applyBorder="1" applyAlignment="1">
      <alignment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vertical="center"/>
    </xf>
    <xf numFmtId="0" fontId="5" fillId="6" borderId="16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4" fillId="0" borderId="0" xfId="1" applyNumberFormat="1" applyFont="1" applyFill="1" applyBorder="1" applyAlignment="1">
      <alignment horizontal="center" textRotation="90"/>
    </xf>
    <xf numFmtId="0" fontId="5" fillId="0" borderId="0" xfId="1" applyFont="1" applyFill="1" applyBorder="1" applyAlignment="1">
      <alignment horizontal="center" textRotation="90"/>
    </xf>
    <xf numFmtId="0" fontId="5" fillId="0" borderId="0" xfId="1" applyFont="1" applyFill="1" applyBorder="1" applyAlignment="1">
      <alignment horizontal="center" textRotation="90" wrapText="1"/>
    </xf>
    <xf numFmtId="0" fontId="1" fillId="0" borderId="0" xfId="1" applyFont="1" applyFill="1" applyBorder="1"/>
    <xf numFmtId="0" fontId="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5" fillId="16" borderId="1" xfId="1" applyFont="1" applyFill="1" applyBorder="1" applyAlignment="1">
      <alignment horizontal="center" textRotation="90" wrapText="1"/>
    </xf>
    <xf numFmtId="0" fontId="4" fillId="0" borderId="24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49" fontId="4" fillId="14" borderId="0" xfId="1" applyNumberFormat="1" applyFont="1" applyFill="1" applyBorder="1" applyAlignment="1">
      <alignment horizontal="center"/>
    </xf>
    <xf numFmtId="0" fontId="2" fillId="14" borderId="1" xfId="1" applyFont="1" applyFill="1" applyBorder="1" applyAlignment="1" applyProtection="1">
      <alignment vertical="center" wrapText="1"/>
    </xf>
    <xf numFmtId="0" fontId="4" fillId="19" borderId="0" xfId="1" applyFont="1" applyFill="1"/>
    <xf numFmtId="0" fontId="5" fillId="19" borderId="0" xfId="1" applyFont="1" applyFill="1" applyBorder="1" applyAlignment="1">
      <alignment horizontal="center" textRotation="90"/>
    </xf>
    <xf numFmtId="0" fontId="24" fillId="19" borderId="0" xfId="1" applyNumberFormat="1" applyFont="1" applyFill="1"/>
    <xf numFmtId="0" fontId="4" fillId="0" borderId="1" xfId="1" applyNumberFormat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 textRotation="90"/>
    </xf>
    <xf numFmtId="0" fontId="24" fillId="3" borderId="0" xfId="1" applyNumberFormat="1" applyFont="1" applyFill="1"/>
    <xf numFmtId="0" fontId="4" fillId="3" borderId="0" xfId="1" applyNumberFormat="1" applyFont="1" applyFill="1"/>
    <xf numFmtId="0" fontId="5" fillId="3" borderId="0" xfId="1" applyNumberFormat="1" applyFont="1" applyFill="1" applyBorder="1" applyAlignment="1">
      <alignment horizontal="center" vertical="center" textRotation="90"/>
    </xf>
    <xf numFmtId="0" fontId="19" fillId="0" borderId="3" xfId="1" applyFont="1" applyBorder="1" applyAlignment="1">
      <alignment horizontal="center" vertical="center" wrapText="1"/>
    </xf>
    <xf numFmtId="0" fontId="5" fillId="11" borderId="0" xfId="1" applyFont="1" applyFill="1" applyBorder="1"/>
    <xf numFmtId="0" fontId="4" fillId="0" borderId="0" xfId="1" applyFont="1" applyFill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4" fillId="15" borderId="24" xfId="1" applyFont="1" applyFill="1" applyBorder="1" applyAlignment="1">
      <alignment horizontal="center" vertical="center"/>
    </xf>
    <xf numFmtId="0" fontId="4" fillId="15" borderId="5" xfId="1" applyFont="1" applyFill="1" applyBorder="1" applyAlignment="1">
      <alignment horizontal="center" vertical="center"/>
    </xf>
    <xf numFmtId="0" fontId="4" fillId="15" borderId="6" xfId="1" applyFont="1" applyFill="1" applyBorder="1" applyAlignment="1">
      <alignment horizontal="center" textRotation="90" wrapText="1"/>
    </xf>
    <xf numFmtId="0" fontId="4" fillId="15" borderId="3" xfId="1" applyFont="1" applyFill="1" applyBorder="1" applyAlignment="1">
      <alignment horizontal="center" textRotation="90" wrapText="1"/>
    </xf>
    <xf numFmtId="0" fontId="4" fillId="15" borderId="20" xfId="1" applyFont="1" applyFill="1" applyBorder="1" applyAlignment="1">
      <alignment horizontal="center" textRotation="90" wrapText="1"/>
    </xf>
    <xf numFmtId="0" fontId="4" fillId="15" borderId="17" xfId="1" applyFont="1" applyFill="1" applyBorder="1" applyAlignment="1">
      <alignment horizontal="center" textRotation="90" wrapText="1"/>
    </xf>
    <xf numFmtId="0" fontId="4" fillId="15" borderId="23" xfId="1" applyFont="1" applyFill="1" applyBorder="1" applyAlignment="1">
      <alignment horizontal="center" vertical="top"/>
    </xf>
    <xf numFmtId="0" fontId="4" fillId="15" borderId="3" xfId="1" applyFont="1" applyFill="1" applyBorder="1" applyAlignment="1">
      <alignment horizontal="center" vertical="top"/>
    </xf>
    <xf numFmtId="0" fontId="4" fillId="15" borderId="21" xfId="1" applyFont="1" applyFill="1" applyBorder="1" applyAlignment="1">
      <alignment horizontal="center" vertical="top"/>
    </xf>
    <xf numFmtId="0" fontId="4" fillId="15" borderId="6" xfId="1" applyFont="1" applyFill="1" applyBorder="1" applyAlignment="1">
      <alignment horizontal="center" vertical="top"/>
    </xf>
    <xf numFmtId="0" fontId="4" fillId="15" borderId="16" xfId="1" applyFont="1" applyFill="1" applyBorder="1" applyAlignment="1">
      <alignment horizontal="center" vertical="top"/>
    </xf>
    <xf numFmtId="0" fontId="4" fillId="15" borderId="23" xfId="1" applyNumberFormat="1" applyFont="1" applyFill="1" applyBorder="1" applyAlignment="1">
      <alignment horizontal="center" vertical="top"/>
    </xf>
    <xf numFmtId="0" fontId="4" fillId="15" borderId="3" xfId="1" applyNumberFormat="1" applyFont="1" applyFill="1" applyBorder="1" applyAlignment="1">
      <alignment horizontal="center" vertical="top"/>
    </xf>
    <xf numFmtId="0" fontId="4" fillId="15" borderId="21" xfId="1" applyNumberFormat="1" applyFont="1" applyFill="1" applyBorder="1" applyAlignment="1">
      <alignment horizontal="center" vertical="top"/>
    </xf>
    <xf numFmtId="0" fontId="4" fillId="15" borderId="6" xfId="1" applyNumberFormat="1" applyFont="1" applyFill="1" applyBorder="1" applyAlignment="1">
      <alignment horizontal="center" vertical="top"/>
    </xf>
    <xf numFmtId="0" fontId="4" fillId="15" borderId="16" xfId="1" applyNumberFormat="1" applyFont="1" applyFill="1" applyBorder="1" applyAlignment="1">
      <alignment horizontal="center" vertical="top"/>
    </xf>
    <xf numFmtId="0" fontId="5" fillId="15" borderId="24" xfId="1" applyFont="1" applyFill="1" applyBorder="1" applyAlignment="1">
      <alignment horizontal="center" vertical="center"/>
    </xf>
    <xf numFmtId="0" fontId="5" fillId="15" borderId="1" xfId="1" applyFont="1" applyFill="1" applyBorder="1" applyAlignment="1">
      <alignment horizontal="center" vertical="center"/>
    </xf>
    <xf numFmtId="0" fontId="5" fillId="15" borderId="20" xfId="1" applyFont="1" applyFill="1" applyBorder="1" applyAlignment="1">
      <alignment horizontal="center" vertical="center"/>
    </xf>
    <xf numFmtId="0" fontId="5" fillId="15" borderId="5" xfId="1" applyFont="1" applyFill="1" applyBorder="1" applyAlignment="1">
      <alignment horizontal="center" vertical="center"/>
    </xf>
    <xf numFmtId="0" fontId="5" fillId="15" borderId="16" xfId="1" applyFont="1" applyFill="1" applyBorder="1" applyAlignment="1">
      <alignment horizontal="center" vertical="center"/>
    </xf>
    <xf numFmtId="0" fontId="5" fillId="15" borderId="8" xfId="1" applyFont="1" applyFill="1" applyBorder="1" applyAlignment="1">
      <alignment horizontal="center" vertical="center"/>
    </xf>
    <xf numFmtId="0" fontId="5" fillId="15" borderId="18" xfId="1" applyFont="1" applyFill="1" applyBorder="1" applyAlignment="1">
      <alignment horizontal="center" vertical="center"/>
    </xf>
    <xf numFmtId="0" fontId="4" fillId="15" borderId="1" xfId="1" applyFont="1" applyFill="1" applyBorder="1" applyAlignment="1">
      <alignment horizontal="center" vertical="center"/>
    </xf>
    <xf numFmtId="0" fontId="4" fillId="15" borderId="20" xfId="1" applyFont="1" applyFill="1" applyBorder="1" applyAlignment="1">
      <alignment horizontal="center" vertical="center"/>
    </xf>
    <xf numFmtId="0" fontId="4" fillId="15" borderId="16" xfId="1" applyFont="1" applyFill="1" applyBorder="1" applyAlignment="1">
      <alignment horizontal="center" vertical="center"/>
    </xf>
    <xf numFmtId="0" fontId="4" fillId="15" borderId="8" xfId="1" applyFont="1" applyFill="1" applyBorder="1" applyAlignment="1">
      <alignment horizontal="center" vertical="center"/>
    </xf>
    <xf numFmtId="0" fontId="4" fillId="15" borderId="18" xfId="1" applyFont="1" applyFill="1" applyBorder="1" applyAlignment="1">
      <alignment horizontal="center" vertical="center"/>
    </xf>
    <xf numFmtId="49" fontId="5" fillId="15" borderId="24" xfId="1" applyNumberFormat="1" applyFont="1" applyFill="1" applyBorder="1" applyAlignment="1">
      <alignment horizontal="center" vertical="center"/>
    </xf>
    <xf numFmtId="49" fontId="5" fillId="15" borderId="1" xfId="1" applyNumberFormat="1" applyFont="1" applyFill="1" applyBorder="1" applyAlignment="1">
      <alignment horizontal="center" vertical="center"/>
    </xf>
    <xf numFmtId="49" fontId="5" fillId="15" borderId="20" xfId="1" applyNumberFormat="1" applyFont="1" applyFill="1" applyBorder="1" applyAlignment="1">
      <alignment horizontal="center" vertical="center"/>
    </xf>
    <xf numFmtId="49" fontId="5" fillId="15" borderId="5" xfId="1" applyNumberFormat="1" applyFont="1" applyFill="1" applyBorder="1" applyAlignment="1">
      <alignment horizontal="center" vertical="center"/>
    </xf>
    <xf numFmtId="49" fontId="5" fillId="15" borderId="16" xfId="1" applyNumberFormat="1" applyFont="1" applyFill="1" applyBorder="1" applyAlignment="1">
      <alignment horizontal="center" vertical="center"/>
    </xf>
    <xf numFmtId="49" fontId="5" fillId="15" borderId="8" xfId="1" applyNumberFormat="1" applyFont="1" applyFill="1" applyBorder="1" applyAlignment="1">
      <alignment horizontal="center" vertical="center"/>
    </xf>
    <xf numFmtId="49" fontId="5" fillId="15" borderId="18" xfId="1" applyNumberFormat="1" applyFont="1" applyFill="1" applyBorder="1" applyAlignment="1">
      <alignment horizontal="center" vertical="center"/>
    </xf>
    <xf numFmtId="0" fontId="5" fillId="15" borderId="24" xfId="1" applyNumberFormat="1" applyFont="1" applyFill="1" applyBorder="1" applyAlignment="1">
      <alignment horizontal="center" vertical="center"/>
    </xf>
    <xf numFmtId="0" fontId="5" fillId="15" borderId="1" xfId="1" applyNumberFormat="1" applyFont="1" applyFill="1" applyBorder="1" applyAlignment="1">
      <alignment horizontal="center" vertical="center"/>
    </xf>
    <xf numFmtId="0" fontId="5" fillId="15" borderId="20" xfId="1" applyNumberFormat="1" applyFont="1" applyFill="1" applyBorder="1" applyAlignment="1">
      <alignment horizontal="center" vertical="center"/>
    </xf>
    <xf numFmtId="0" fontId="5" fillId="15" borderId="5" xfId="1" applyNumberFormat="1" applyFont="1" applyFill="1" applyBorder="1" applyAlignment="1">
      <alignment horizontal="center" vertical="center"/>
    </xf>
    <xf numFmtId="0" fontId="5" fillId="15" borderId="16" xfId="1" applyNumberFormat="1" applyFont="1" applyFill="1" applyBorder="1" applyAlignment="1">
      <alignment horizontal="center" vertical="center"/>
    </xf>
    <xf numFmtId="0" fontId="5" fillId="15" borderId="8" xfId="1" applyNumberFormat="1" applyFont="1" applyFill="1" applyBorder="1" applyAlignment="1">
      <alignment horizontal="center" vertical="center"/>
    </xf>
    <xf numFmtId="0" fontId="5" fillId="15" borderId="18" xfId="1" applyNumberFormat="1" applyFont="1" applyFill="1" applyBorder="1" applyAlignment="1">
      <alignment horizontal="center" vertical="center"/>
    </xf>
    <xf numFmtId="0" fontId="5" fillId="15" borderId="24" xfId="1" applyFont="1" applyFill="1" applyBorder="1" applyAlignment="1">
      <alignment vertical="center"/>
    </xf>
    <xf numFmtId="0" fontId="5" fillId="15" borderId="1" xfId="1" applyFont="1" applyFill="1" applyBorder="1" applyAlignment="1">
      <alignment vertical="center"/>
    </xf>
    <xf numFmtId="0" fontId="5" fillId="15" borderId="20" xfId="1" applyFont="1" applyFill="1" applyBorder="1" applyAlignment="1">
      <alignment vertical="center"/>
    </xf>
    <xf numFmtId="0" fontId="5" fillId="15" borderId="16" xfId="1" applyFont="1" applyFill="1" applyBorder="1" applyAlignment="1">
      <alignment vertical="center"/>
    </xf>
    <xf numFmtId="0" fontId="5" fillId="15" borderId="8" xfId="1" applyFont="1" applyFill="1" applyBorder="1" applyAlignment="1">
      <alignment vertical="center"/>
    </xf>
    <xf numFmtId="0" fontId="5" fillId="15" borderId="5" xfId="1" applyFont="1" applyFill="1" applyBorder="1" applyAlignment="1">
      <alignment vertical="center"/>
    </xf>
    <xf numFmtId="0" fontId="5" fillId="15" borderId="18" xfId="1" applyFont="1" applyFill="1" applyBorder="1" applyAlignment="1">
      <alignment vertical="center"/>
    </xf>
    <xf numFmtId="0" fontId="5" fillId="15" borderId="24" xfId="1" applyNumberFormat="1" applyFont="1" applyFill="1" applyBorder="1" applyAlignment="1">
      <alignment vertical="center"/>
    </xf>
    <xf numFmtId="0" fontId="5" fillId="15" borderId="1" xfId="1" applyNumberFormat="1" applyFont="1" applyFill="1" applyBorder="1" applyAlignment="1">
      <alignment vertical="center"/>
    </xf>
    <xf numFmtId="0" fontId="5" fillId="15" borderId="5" xfId="1" applyNumberFormat="1" applyFont="1" applyFill="1" applyBorder="1" applyAlignment="1">
      <alignment vertical="center"/>
    </xf>
    <xf numFmtId="0" fontId="5" fillId="15" borderId="8" xfId="1" applyNumberFormat="1" applyFont="1" applyFill="1" applyBorder="1" applyAlignment="1">
      <alignment vertical="center"/>
    </xf>
    <xf numFmtId="0" fontId="5" fillId="15" borderId="20" xfId="1" applyNumberFormat="1" applyFont="1" applyFill="1" applyBorder="1" applyAlignment="1">
      <alignment vertical="center"/>
    </xf>
    <xf numFmtId="0" fontId="5" fillId="15" borderId="16" xfId="1" applyNumberFormat="1" applyFont="1" applyFill="1" applyBorder="1" applyAlignment="1">
      <alignment vertical="center"/>
    </xf>
    <xf numFmtId="0" fontId="5" fillId="15" borderId="18" xfId="1" applyNumberFormat="1" applyFont="1" applyFill="1" applyBorder="1" applyAlignment="1">
      <alignment vertical="center"/>
    </xf>
    <xf numFmtId="0" fontId="4" fillId="15" borderId="24" xfId="1" applyNumberFormat="1" applyFont="1" applyFill="1" applyBorder="1" applyAlignment="1">
      <alignment horizontal="center" vertical="center"/>
    </xf>
    <xf numFmtId="0" fontId="4" fillId="15" borderId="5" xfId="1" applyNumberFormat="1" applyFont="1" applyFill="1" applyBorder="1" applyAlignment="1">
      <alignment horizontal="center" vertical="center"/>
    </xf>
    <xf numFmtId="0" fontId="4" fillId="15" borderId="1" xfId="1" applyNumberFormat="1" applyFont="1" applyFill="1" applyBorder="1" applyAlignment="1">
      <alignment horizontal="center" vertical="center"/>
    </xf>
    <xf numFmtId="0" fontId="4" fillId="15" borderId="16" xfId="1" applyNumberFormat="1" applyFont="1" applyFill="1" applyBorder="1" applyAlignment="1">
      <alignment horizontal="center" vertical="center"/>
    </xf>
    <xf numFmtId="0" fontId="4" fillId="15" borderId="8" xfId="1" applyNumberFormat="1" applyFont="1" applyFill="1" applyBorder="1" applyAlignment="1">
      <alignment horizontal="center" vertical="center"/>
    </xf>
    <xf numFmtId="0" fontId="4" fillId="15" borderId="20" xfId="1" applyNumberFormat="1" applyFont="1" applyFill="1" applyBorder="1" applyAlignment="1">
      <alignment horizontal="center" vertical="center"/>
    </xf>
    <xf numFmtId="0" fontId="4" fillId="15" borderId="18" xfId="1" applyNumberFormat="1" applyFont="1" applyFill="1" applyBorder="1" applyAlignment="1">
      <alignment horizontal="center" vertical="center"/>
    </xf>
    <xf numFmtId="0" fontId="3" fillId="13" borderId="1" xfId="1" applyFont="1" applyFill="1" applyBorder="1"/>
    <xf numFmtId="0" fontId="4" fillId="13" borderId="1" xfId="1" applyNumberFormat="1" applyFont="1" applyFill="1" applyBorder="1" applyAlignment="1">
      <alignment horizontal="center" vertical="center"/>
    </xf>
    <xf numFmtId="0" fontId="4" fillId="13" borderId="8" xfId="1" applyFont="1" applyFill="1" applyBorder="1" applyAlignment="1">
      <alignment horizontal="center" vertical="center"/>
    </xf>
    <xf numFmtId="0" fontId="4" fillId="13" borderId="24" xfId="1" applyFont="1" applyFill="1" applyBorder="1" applyAlignment="1">
      <alignment horizontal="center" vertical="center"/>
    </xf>
    <xf numFmtId="0" fontId="4" fillId="13" borderId="20" xfId="1" applyFont="1" applyFill="1" applyBorder="1" applyAlignment="1">
      <alignment horizontal="center" vertical="center"/>
    </xf>
    <xf numFmtId="0" fontId="4" fillId="13" borderId="5" xfId="1" applyFont="1" applyFill="1" applyBorder="1" applyAlignment="1">
      <alignment horizontal="center" vertical="center"/>
    </xf>
    <xf numFmtId="0" fontId="4" fillId="13" borderId="16" xfId="1" applyFont="1" applyFill="1" applyBorder="1" applyAlignment="1">
      <alignment horizontal="center" vertical="center"/>
    </xf>
    <xf numFmtId="0" fontId="5" fillId="14" borderId="1" xfId="1" applyNumberFormat="1" applyFont="1" applyFill="1" applyBorder="1" applyAlignment="1">
      <alignment horizontal="center" vertical="center"/>
    </xf>
    <xf numFmtId="0" fontId="5" fillId="14" borderId="8" xfId="1" applyNumberFormat="1" applyFont="1" applyFill="1" applyBorder="1" applyAlignment="1">
      <alignment horizontal="center" vertical="center"/>
    </xf>
    <xf numFmtId="0" fontId="2" fillId="14" borderId="1" xfId="1" applyFont="1" applyFill="1" applyBorder="1" applyAlignment="1">
      <alignment vertical="center"/>
    </xf>
    <xf numFmtId="0" fontId="2" fillId="14" borderId="1" xfId="1" applyFont="1" applyFill="1" applyBorder="1" applyAlignment="1">
      <alignment horizontal="center" vertical="center" wrapText="1"/>
    </xf>
    <xf numFmtId="0" fontId="4" fillId="14" borderId="1" xfId="1" applyFont="1" applyFill="1" applyBorder="1" applyAlignment="1">
      <alignment horizontal="center" vertical="center"/>
    </xf>
    <xf numFmtId="0" fontId="5" fillId="14" borderId="24" xfId="1" applyNumberFormat="1" applyFont="1" applyFill="1" applyBorder="1" applyAlignment="1">
      <alignment horizontal="center" vertical="center"/>
    </xf>
    <xf numFmtId="0" fontId="5" fillId="14" borderId="20" xfId="1" applyNumberFormat="1" applyFont="1" applyFill="1" applyBorder="1" applyAlignment="1">
      <alignment horizontal="center" vertical="center"/>
    </xf>
    <xf numFmtId="0" fontId="5" fillId="14" borderId="5" xfId="1" applyNumberFormat="1" applyFont="1" applyFill="1" applyBorder="1" applyAlignment="1">
      <alignment horizontal="center" vertical="center"/>
    </xf>
    <xf numFmtId="0" fontId="5" fillId="14" borderId="16" xfId="1" applyNumberFormat="1" applyFont="1" applyFill="1" applyBorder="1" applyAlignment="1">
      <alignment horizontal="center" vertical="center"/>
    </xf>
    <xf numFmtId="0" fontId="5" fillId="14" borderId="1" xfId="1" applyFont="1" applyFill="1" applyBorder="1" applyAlignment="1">
      <alignment vertical="center"/>
    </xf>
    <xf numFmtId="49" fontId="5" fillId="14" borderId="1" xfId="1" applyNumberFormat="1" applyFont="1" applyFill="1" applyBorder="1" applyAlignment="1">
      <alignment horizontal="center" vertical="center"/>
    </xf>
    <xf numFmtId="0" fontId="5" fillId="14" borderId="1" xfId="1" applyFont="1" applyFill="1" applyBorder="1" applyAlignment="1">
      <alignment horizontal="center" vertical="center"/>
    </xf>
    <xf numFmtId="0" fontId="5" fillId="23" borderId="5" xfId="1" applyFont="1" applyFill="1" applyBorder="1" applyAlignment="1">
      <alignment horizontal="center" vertical="center"/>
    </xf>
    <xf numFmtId="0" fontId="5" fillId="20" borderId="1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13" borderId="8" xfId="1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vertical="center" wrapText="1"/>
    </xf>
    <xf numFmtId="0" fontId="4" fillId="0" borderId="1" xfId="1" applyFont="1" applyFill="1" applyBorder="1" applyAlignment="1" applyProtection="1">
      <alignment vertical="center" wrapText="1"/>
    </xf>
    <xf numFmtId="0" fontId="4" fillId="0" borderId="0" xfId="1" applyNumberFormat="1" applyFont="1" applyFill="1" applyBorder="1" applyAlignment="1">
      <alignment horizontal="center"/>
    </xf>
    <xf numFmtId="49" fontId="4" fillId="0" borderId="3" xfId="1" applyNumberFormat="1" applyFont="1" applyFill="1" applyBorder="1" applyAlignment="1">
      <alignment horizontal="center" vertical="top"/>
    </xf>
    <xf numFmtId="0" fontId="5" fillId="22" borderId="1" xfId="1" applyFont="1" applyFill="1" applyBorder="1" applyAlignment="1">
      <alignment horizontal="center" vertical="center"/>
    </xf>
    <xf numFmtId="0" fontId="5" fillId="8" borderId="1" xfId="1" applyNumberFormat="1" applyFont="1" applyFill="1" applyBorder="1" applyAlignment="1">
      <alignment horizontal="center" vertical="center"/>
    </xf>
    <xf numFmtId="0" fontId="5" fillId="25" borderId="1" xfId="1" applyFont="1" applyFill="1" applyBorder="1" applyAlignment="1">
      <alignment horizontal="center" vertical="center"/>
    </xf>
    <xf numFmtId="0" fontId="4" fillId="20" borderId="1" xfId="0" applyFont="1" applyFill="1" applyBorder="1" applyAlignment="1" applyProtection="1">
      <alignment horizontal="center" vertical="center" wrapText="1"/>
    </xf>
    <xf numFmtId="0" fontId="25" fillId="26" borderId="1" xfId="1" applyFont="1" applyFill="1" applyBorder="1" applyAlignment="1">
      <alignment horizontal="center" vertical="center"/>
    </xf>
    <xf numFmtId="0" fontId="5" fillId="26" borderId="1" xfId="1" applyFont="1" applyFill="1" applyBorder="1" applyAlignment="1">
      <alignment horizontal="center" vertical="center"/>
    </xf>
    <xf numFmtId="0" fontId="4" fillId="26" borderId="1" xfId="1" applyFont="1" applyFill="1" applyBorder="1" applyAlignment="1">
      <alignment horizontal="center" vertical="center"/>
    </xf>
    <xf numFmtId="49" fontId="5" fillId="26" borderId="1" xfId="1" applyNumberFormat="1" applyFont="1" applyFill="1" applyBorder="1" applyAlignment="1">
      <alignment horizontal="center" vertical="center"/>
    </xf>
    <xf numFmtId="0" fontId="5" fillId="26" borderId="1" xfId="1" applyFont="1" applyFill="1" applyBorder="1" applyAlignment="1">
      <alignment vertical="center"/>
    </xf>
    <xf numFmtId="49" fontId="5" fillId="26" borderId="8" xfId="1" applyNumberFormat="1" applyFont="1" applyFill="1" applyBorder="1" applyAlignment="1">
      <alignment horizontal="center" vertical="center"/>
    </xf>
    <xf numFmtId="0" fontId="4" fillId="26" borderId="5" xfId="1" applyFont="1" applyFill="1" applyBorder="1" applyAlignment="1">
      <alignment horizontal="left" vertical="center" wrapText="1"/>
    </xf>
    <xf numFmtId="0" fontId="5" fillId="6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5" fillId="14" borderId="1" xfId="0" applyFont="1" applyFill="1" applyBorder="1" applyAlignment="1">
      <alignment vertical="center" wrapText="1"/>
    </xf>
    <xf numFmtId="0" fontId="4" fillId="13" borderId="1" xfId="1" applyFont="1" applyFill="1" applyBorder="1" applyAlignment="1">
      <alignment wrapText="1"/>
    </xf>
    <xf numFmtId="0" fontId="25" fillId="13" borderId="1" xfId="1" applyFont="1" applyFill="1" applyBorder="1" applyAlignment="1">
      <alignment horizontal="center" vertical="center"/>
    </xf>
    <xf numFmtId="0" fontId="5" fillId="24" borderId="1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15" borderId="6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20" borderId="6" xfId="1" applyFont="1" applyFill="1" applyBorder="1" applyAlignment="1">
      <alignment horizontal="center" vertical="center"/>
    </xf>
    <xf numFmtId="0" fontId="5" fillId="18" borderId="5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2" fillId="26" borderId="1" xfId="1" applyFont="1" applyFill="1" applyBorder="1" applyAlignment="1" applyProtection="1">
      <alignment vertical="center" wrapText="1"/>
    </xf>
    <xf numFmtId="0" fontId="2" fillId="26" borderId="1" xfId="1" applyFont="1" applyFill="1" applyBorder="1" applyAlignment="1" applyProtection="1">
      <alignment horizontal="center" vertical="center" wrapText="1"/>
    </xf>
    <xf numFmtId="0" fontId="5" fillId="26" borderId="8" xfId="1" applyFont="1" applyFill="1" applyBorder="1" applyAlignment="1">
      <alignment horizontal="center" vertical="center"/>
    </xf>
    <xf numFmtId="0" fontId="5" fillId="26" borderId="24" xfId="1" applyFont="1" applyFill="1" applyBorder="1" applyAlignment="1">
      <alignment horizontal="center" vertical="center"/>
    </xf>
    <xf numFmtId="0" fontId="5" fillId="26" borderId="20" xfId="1" applyFont="1" applyFill="1" applyBorder="1" applyAlignment="1">
      <alignment horizontal="center" vertical="center"/>
    </xf>
    <xf numFmtId="0" fontId="5" fillId="26" borderId="5" xfId="1" applyFont="1" applyFill="1" applyBorder="1" applyAlignment="1">
      <alignment horizontal="center" vertical="center"/>
    </xf>
    <xf numFmtId="0" fontId="5" fillId="26" borderId="16" xfId="1" applyFont="1" applyFill="1" applyBorder="1" applyAlignment="1">
      <alignment horizontal="center" vertical="center"/>
    </xf>
    <xf numFmtId="0" fontId="2" fillId="26" borderId="1" xfId="1" applyFont="1" applyFill="1" applyBorder="1" applyAlignment="1">
      <alignment vertical="center" wrapText="1"/>
    </xf>
    <xf numFmtId="0" fontId="2" fillId="26" borderId="1" xfId="1" applyFont="1" applyFill="1" applyBorder="1" applyAlignment="1">
      <alignment horizontal="center" vertical="center" wrapText="1"/>
    </xf>
    <xf numFmtId="0" fontId="5" fillId="26" borderId="1" xfId="1" applyNumberFormat="1" applyFont="1" applyFill="1" applyBorder="1" applyAlignment="1">
      <alignment horizontal="center" vertical="center"/>
    </xf>
    <xf numFmtId="0" fontId="5" fillId="26" borderId="24" xfId="1" applyNumberFormat="1" applyFont="1" applyFill="1" applyBorder="1" applyAlignment="1">
      <alignment horizontal="center" vertical="center"/>
    </xf>
    <xf numFmtId="0" fontId="5" fillId="26" borderId="20" xfId="1" applyNumberFormat="1" applyFont="1" applyFill="1" applyBorder="1" applyAlignment="1">
      <alignment horizontal="center" vertical="center"/>
    </xf>
    <xf numFmtId="0" fontId="5" fillId="26" borderId="5" xfId="1" applyNumberFormat="1" applyFont="1" applyFill="1" applyBorder="1" applyAlignment="1">
      <alignment horizontal="center" vertical="center"/>
    </xf>
    <xf numFmtId="0" fontId="5" fillId="26" borderId="16" xfId="1" applyNumberFormat="1" applyFont="1" applyFill="1" applyBorder="1" applyAlignment="1">
      <alignment horizontal="center" vertical="center"/>
    </xf>
    <xf numFmtId="0" fontId="5" fillId="26" borderId="8" xfId="1" applyNumberFormat="1" applyFont="1" applyFill="1" applyBorder="1" applyAlignment="1">
      <alignment horizontal="center" vertical="center"/>
    </xf>
    <xf numFmtId="0" fontId="2" fillId="26" borderId="1" xfId="1" applyFont="1" applyFill="1" applyBorder="1" applyAlignment="1" applyProtection="1">
      <alignment horizontal="justify" vertical="center" wrapText="1"/>
    </xf>
    <xf numFmtId="0" fontId="5" fillId="14" borderId="1" xfId="0" applyFont="1" applyFill="1" applyBorder="1" applyAlignment="1" applyProtection="1">
      <alignment horizontal="left" vertical="center" wrapText="1"/>
    </xf>
    <xf numFmtId="0" fontId="5" fillId="14" borderId="1" xfId="0" applyFont="1" applyFill="1" applyBorder="1" applyAlignment="1" applyProtection="1">
      <alignment wrapText="1"/>
    </xf>
    <xf numFmtId="0" fontId="4" fillId="0" borderId="1" xfId="0" applyFont="1" applyFill="1" applyBorder="1" applyAlignment="1">
      <alignment vertical="center" wrapText="1"/>
    </xf>
    <xf numFmtId="0" fontId="5" fillId="14" borderId="1" xfId="1" applyFont="1" applyFill="1" applyBorder="1" applyAlignment="1" applyProtection="1">
      <alignment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5" fillId="8" borderId="1" xfId="1" applyFont="1" applyFill="1" applyBorder="1" applyAlignment="1">
      <alignment vertical="center" wrapText="1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49" fontId="2" fillId="14" borderId="1" xfId="0" applyNumberFormat="1" applyFont="1" applyFill="1" applyBorder="1" applyAlignment="1" applyProtection="1">
      <alignment horizontal="center" vertical="center" wrapText="1"/>
    </xf>
    <xf numFmtId="0" fontId="4" fillId="14" borderId="8" xfId="1" applyFont="1" applyFill="1" applyBorder="1" applyAlignment="1">
      <alignment horizontal="center" vertical="center"/>
    </xf>
    <xf numFmtId="0" fontId="5" fillId="14" borderId="24" xfId="1" applyFont="1" applyFill="1" applyBorder="1" applyAlignment="1">
      <alignment horizontal="center" vertical="center"/>
    </xf>
    <xf numFmtId="0" fontId="5" fillId="14" borderId="20" xfId="1" applyFont="1" applyFill="1" applyBorder="1" applyAlignment="1">
      <alignment horizontal="center" vertical="center"/>
    </xf>
    <xf numFmtId="0" fontId="5" fillId="14" borderId="5" xfId="1" applyFont="1" applyFill="1" applyBorder="1" applyAlignment="1">
      <alignment horizontal="center" vertical="center"/>
    </xf>
    <xf numFmtId="0" fontId="5" fillId="14" borderId="8" xfId="1" applyFont="1" applyFill="1" applyBorder="1" applyAlignment="1">
      <alignment horizontal="center" vertical="center"/>
    </xf>
    <xf numFmtId="0" fontId="5" fillId="14" borderId="16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13" borderId="1" xfId="1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4" fillId="23" borderId="24" xfId="1" applyFont="1" applyFill="1" applyBorder="1" applyAlignment="1">
      <alignment horizontal="center" vertical="center"/>
    </xf>
    <xf numFmtId="0" fontId="4" fillId="23" borderId="5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4" fillId="23" borderId="7" xfId="1" applyFont="1" applyFill="1" applyBorder="1" applyAlignment="1">
      <alignment horizontal="center" vertical="center"/>
    </xf>
    <xf numFmtId="0" fontId="4" fillId="23" borderId="1" xfId="1" applyFont="1" applyFill="1" applyBorder="1" applyAlignment="1">
      <alignment horizontal="center" vertical="center"/>
    </xf>
    <xf numFmtId="49" fontId="4" fillId="8" borderId="6" xfId="1" applyNumberFormat="1" applyFont="1" applyFill="1" applyBorder="1" applyAlignment="1">
      <alignment horizontal="center" vertical="top"/>
    </xf>
    <xf numFmtId="0" fontId="4" fillId="0" borderId="1" xfId="1" applyFont="1" applyFill="1" applyBorder="1" applyAlignment="1">
      <alignment vertical="center" wrapText="1"/>
    </xf>
    <xf numFmtId="0" fontId="4" fillId="27" borderId="1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 applyProtection="1">
      <alignment horizontal="center" vertical="center" wrapText="1"/>
    </xf>
    <xf numFmtId="0" fontId="27" fillId="0" borderId="0" xfId="1" applyFont="1" applyFill="1" applyBorder="1" applyAlignment="1">
      <alignment horizontal="center"/>
    </xf>
    <xf numFmtId="0" fontId="4" fillId="25" borderId="1" xfId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15" borderId="13" xfId="1" applyNumberFormat="1" applyFont="1" applyFill="1" applyBorder="1" applyAlignment="1">
      <alignment horizontal="center" vertical="center"/>
    </xf>
    <xf numFmtId="49" fontId="4" fillId="0" borderId="27" xfId="1" applyNumberFormat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 vertical="center"/>
    </xf>
    <xf numFmtId="0" fontId="5" fillId="15" borderId="1" xfId="1" applyFont="1" applyFill="1" applyBorder="1" applyAlignment="1">
      <alignment horizontal="center" textRotation="90"/>
    </xf>
    <xf numFmtId="0" fontId="24" fillId="15" borderId="0" xfId="1" applyNumberFormat="1" applyFont="1" applyFill="1"/>
    <xf numFmtId="0" fontId="1" fillId="15" borderId="0" xfId="1" applyFont="1" applyFill="1"/>
    <xf numFmtId="0" fontId="4" fillId="15" borderId="0" xfId="1" applyFont="1" applyFill="1"/>
    <xf numFmtId="0" fontId="5" fillId="15" borderId="0" xfId="1" applyFont="1" applyFill="1" applyBorder="1" applyAlignment="1">
      <alignment horizontal="center" textRotation="90"/>
    </xf>
    <xf numFmtId="0" fontId="5" fillId="0" borderId="5" xfId="1" applyFont="1" applyFill="1" applyBorder="1" applyAlignment="1">
      <alignment horizontal="center" vertical="center"/>
    </xf>
    <xf numFmtId="0" fontId="5" fillId="13" borderId="1" xfId="1" applyFont="1" applyFill="1" applyBorder="1" applyAlignment="1">
      <alignment vertical="center"/>
    </xf>
    <xf numFmtId="0" fontId="5" fillId="13" borderId="5" xfId="1" applyFont="1" applyFill="1" applyBorder="1" applyAlignment="1">
      <alignment vertical="center"/>
    </xf>
    <xf numFmtId="49" fontId="5" fillId="13" borderId="1" xfId="1" applyNumberFormat="1" applyFont="1" applyFill="1" applyBorder="1" applyAlignment="1">
      <alignment horizontal="center" vertical="center"/>
    </xf>
    <xf numFmtId="0" fontId="5" fillId="13" borderId="8" xfId="1" applyFont="1" applyFill="1" applyBorder="1" applyAlignment="1">
      <alignment vertical="center"/>
    </xf>
    <xf numFmtId="0" fontId="5" fillId="13" borderId="24" xfId="1" applyFont="1" applyFill="1" applyBorder="1" applyAlignment="1">
      <alignment vertical="center"/>
    </xf>
    <xf numFmtId="0" fontId="5" fillId="13" borderId="20" xfId="1" applyFont="1" applyFill="1" applyBorder="1" applyAlignment="1">
      <alignment vertical="center"/>
    </xf>
    <xf numFmtId="0" fontId="5" fillId="13" borderId="18" xfId="1" applyFont="1" applyFill="1" applyBorder="1" applyAlignment="1">
      <alignment vertical="center"/>
    </xf>
    <xf numFmtId="0" fontId="3" fillId="13" borderId="1" xfId="1" applyFont="1" applyFill="1" applyBorder="1" applyAlignment="1">
      <alignment vertical="center"/>
    </xf>
    <xf numFmtId="0" fontId="4" fillId="13" borderId="1" xfId="1" applyFont="1" applyFill="1" applyBorder="1" applyAlignment="1">
      <alignment vertical="center" wrapText="1"/>
    </xf>
    <xf numFmtId="0" fontId="5" fillId="14" borderId="1" xfId="1" applyFont="1" applyFill="1" applyBorder="1" applyAlignment="1">
      <alignment vertical="center" wrapText="1"/>
    </xf>
    <xf numFmtId="0" fontId="4" fillId="28" borderId="1" xfId="1" applyFont="1" applyFill="1" applyBorder="1" applyAlignment="1">
      <alignment horizontal="center" vertical="center"/>
    </xf>
    <xf numFmtId="0" fontId="5" fillId="15" borderId="1" xfId="1" applyFont="1" applyFill="1" applyBorder="1" applyAlignment="1">
      <alignment vertical="center" wrapText="1"/>
    </xf>
    <xf numFmtId="0" fontId="5" fillId="26" borderId="26" xfId="1" applyNumberFormat="1" applyFont="1" applyFill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5" fillId="14" borderId="19" xfId="1" applyFont="1" applyFill="1" applyBorder="1" applyAlignment="1">
      <alignment horizontal="center" vertical="center"/>
    </xf>
    <xf numFmtId="0" fontId="5" fillId="14" borderId="13" xfId="1" applyFont="1" applyFill="1" applyBorder="1" applyAlignment="1">
      <alignment horizontal="center" vertical="center"/>
    </xf>
    <xf numFmtId="0" fontId="5" fillId="14" borderId="26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/>
    </xf>
    <xf numFmtId="0" fontId="5" fillId="17" borderId="20" xfId="1" applyFont="1" applyFill="1" applyBorder="1" applyAlignment="1">
      <alignment horizontal="center" vertical="center"/>
    </xf>
    <xf numFmtId="0" fontId="5" fillId="17" borderId="8" xfId="1" applyFont="1" applyFill="1" applyBorder="1" applyAlignment="1">
      <alignment horizontal="center" vertical="center"/>
    </xf>
    <xf numFmtId="0" fontId="5" fillId="20" borderId="5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vertical="center"/>
    </xf>
    <xf numFmtId="0" fontId="5" fillId="6" borderId="18" xfId="1" applyFont="1" applyFill="1" applyBorder="1" applyAlignment="1">
      <alignment vertical="center"/>
    </xf>
    <xf numFmtId="0" fontId="5" fillId="17" borderId="1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4" fillId="29" borderId="1" xfId="1" applyNumberFormat="1" applyFont="1" applyFill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textRotation="90" wrapText="1"/>
    </xf>
    <xf numFmtId="0" fontId="5" fillId="0" borderId="4" xfId="1" applyFont="1" applyFill="1" applyBorder="1" applyAlignment="1">
      <alignment horizontal="center" textRotation="90" wrapText="1"/>
    </xf>
    <xf numFmtId="0" fontId="5" fillId="0" borderId="3" xfId="1" applyFont="1" applyFill="1" applyBorder="1" applyAlignment="1">
      <alignment horizontal="center" textRotation="90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right" vertical="center" wrapText="1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8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15" borderId="13" xfId="1" applyNumberFormat="1" applyFont="1" applyFill="1" applyBorder="1" applyAlignment="1">
      <alignment horizontal="center" vertical="center"/>
    </xf>
    <xf numFmtId="0" fontId="5" fillId="15" borderId="18" xfId="1" applyNumberFormat="1" applyFont="1" applyFill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49" fontId="5" fillId="30" borderId="1" xfId="1" applyNumberFormat="1" applyFont="1" applyFill="1" applyBorder="1" applyAlignment="1">
      <alignment horizontal="center" vertical="center"/>
    </xf>
    <xf numFmtId="49" fontId="29" fillId="0" borderId="1" xfId="1" applyNumberFormat="1" applyFont="1" applyFill="1" applyBorder="1" applyAlignment="1">
      <alignment horizontal="center" vertical="center" wrapText="1"/>
    </xf>
    <xf numFmtId="0" fontId="4" fillId="17" borderId="8" xfId="1" applyFont="1" applyFill="1" applyBorder="1" applyAlignment="1">
      <alignment horizontal="center" vertical="center"/>
    </xf>
    <xf numFmtId="0" fontId="4" fillId="17" borderId="16" xfId="1" applyFont="1" applyFill="1" applyBorder="1" applyAlignment="1">
      <alignment horizontal="center" vertical="center"/>
    </xf>
    <xf numFmtId="0" fontId="4" fillId="18" borderId="1" xfId="1" applyNumberFormat="1" applyFont="1" applyFill="1" applyBorder="1" applyAlignment="1">
      <alignment horizontal="center" vertical="center"/>
    </xf>
    <xf numFmtId="0" fontId="5" fillId="18" borderId="1" xfId="1" applyNumberFormat="1" applyFont="1" applyFill="1" applyBorder="1" applyAlignment="1">
      <alignment horizontal="center" vertical="center"/>
    </xf>
    <xf numFmtId="0" fontId="30" fillId="2" borderId="6" xfId="1" applyFont="1" applyFill="1" applyBorder="1" applyAlignment="1">
      <alignment horizontal="center" vertical="top"/>
    </xf>
    <xf numFmtId="0" fontId="5" fillId="2" borderId="1" xfId="1" applyNumberFormat="1" applyFont="1" applyFill="1" applyBorder="1" applyAlignment="1">
      <alignment horizontal="center" vertical="center"/>
    </xf>
    <xf numFmtId="0" fontId="5" fillId="27" borderId="1" xfId="1" applyFont="1" applyFill="1" applyBorder="1" applyAlignment="1">
      <alignment vertical="center"/>
    </xf>
    <xf numFmtId="49" fontId="5" fillId="27" borderId="1" xfId="1" applyNumberFormat="1" applyFont="1" applyFill="1" applyBorder="1" applyAlignment="1">
      <alignment horizontal="center" vertical="center"/>
    </xf>
    <xf numFmtId="0" fontId="5" fillId="29" borderId="1" xfId="1" applyNumberFormat="1" applyFont="1" applyFill="1" applyBorder="1" applyAlignment="1">
      <alignment horizontal="center" vertical="center"/>
    </xf>
    <xf numFmtId="0" fontId="4" fillId="30" borderId="1" xfId="1" applyFont="1" applyFill="1" applyBorder="1" applyAlignment="1">
      <alignment horizontal="center" vertical="center"/>
    </xf>
    <xf numFmtId="0" fontId="6" fillId="15" borderId="0" xfId="0" applyFont="1" applyFill="1"/>
    <xf numFmtId="0" fontId="15" fillId="15" borderId="0" xfId="0" applyFont="1" applyFill="1" applyAlignment="1">
      <alignment vertical="center"/>
    </xf>
    <xf numFmtId="49" fontId="15" fillId="15" borderId="0" xfId="0" applyNumberFormat="1" applyFont="1" applyFill="1" applyAlignment="1">
      <alignment vertical="center"/>
    </xf>
    <xf numFmtId="0" fontId="4" fillId="0" borderId="8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5" fillId="0" borderId="8" xfId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right" vertical="center" wrapText="1"/>
    </xf>
    <xf numFmtId="0" fontId="5" fillId="15" borderId="25" xfId="1" applyNumberFormat="1" applyFont="1" applyFill="1" applyBorder="1" applyAlignment="1">
      <alignment horizontal="center" vertical="center"/>
    </xf>
    <xf numFmtId="0" fontId="5" fillId="15" borderId="13" xfId="1" applyNumberFormat="1" applyFont="1" applyFill="1" applyBorder="1" applyAlignment="1">
      <alignment horizontal="center" vertical="center"/>
    </xf>
    <xf numFmtId="0" fontId="5" fillId="15" borderId="18" xfId="1" applyNumberFormat="1" applyFont="1" applyFill="1" applyBorder="1" applyAlignment="1">
      <alignment horizontal="center" vertical="center"/>
    </xf>
    <xf numFmtId="0" fontId="5" fillId="15" borderId="19" xfId="1" applyNumberFormat="1" applyFont="1" applyFill="1" applyBorder="1" applyAlignment="1">
      <alignment horizontal="center" vertical="center"/>
    </xf>
    <xf numFmtId="0" fontId="5" fillId="15" borderId="22" xfId="1" applyNumberFormat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left" vertical="center" wrapText="1"/>
    </xf>
    <xf numFmtId="0" fontId="4" fillId="4" borderId="5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center" vertical="top"/>
    </xf>
    <xf numFmtId="0" fontId="5" fillId="0" borderId="13" xfId="1" applyFont="1" applyFill="1" applyBorder="1" applyAlignment="1">
      <alignment horizontal="center" vertical="top"/>
    </xf>
    <xf numFmtId="0" fontId="5" fillId="0" borderId="22" xfId="1" applyFont="1" applyFill="1" applyBorder="1" applyAlignment="1">
      <alignment horizontal="center" vertical="top"/>
    </xf>
    <xf numFmtId="0" fontId="5" fillId="15" borderId="25" xfId="1" applyFont="1" applyFill="1" applyBorder="1" applyAlignment="1">
      <alignment horizontal="center" vertical="top"/>
    </xf>
    <xf numFmtId="0" fontId="5" fillId="15" borderId="13" xfId="1" applyFont="1" applyFill="1" applyBorder="1" applyAlignment="1">
      <alignment horizontal="center" vertical="top"/>
    </xf>
    <xf numFmtId="0" fontId="5" fillId="15" borderId="18" xfId="1" applyFont="1" applyFill="1" applyBorder="1" applyAlignment="1">
      <alignment horizontal="center" vertical="top"/>
    </xf>
    <xf numFmtId="0" fontId="5" fillId="0" borderId="8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textRotation="90"/>
    </xf>
    <xf numFmtId="0" fontId="5" fillId="0" borderId="8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22" xfId="1" applyNumberFormat="1" applyFont="1" applyFill="1" applyBorder="1" applyAlignment="1">
      <alignment horizontal="center" vertical="center"/>
    </xf>
    <xf numFmtId="0" fontId="5" fillId="0" borderId="25" xfId="1" applyNumberFormat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>
      <alignment horizontal="center" vertical="center"/>
    </xf>
    <xf numFmtId="0" fontId="5" fillId="15" borderId="22" xfId="1" applyFont="1" applyFill="1" applyBorder="1" applyAlignment="1">
      <alignment horizontal="center" vertical="top"/>
    </xf>
    <xf numFmtId="0" fontId="5" fillId="0" borderId="19" xfId="1" applyFont="1" applyFill="1" applyBorder="1" applyAlignment="1">
      <alignment horizontal="center" vertical="top"/>
    </xf>
    <xf numFmtId="0" fontId="5" fillId="0" borderId="25" xfId="1" applyFont="1" applyFill="1" applyBorder="1" applyAlignment="1">
      <alignment horizontal="center" vertical="top"/>
    </xf>
    <xf numFmtId="0" fontId="5" fillId="0" borderId="18" xfId="1" applyFont="1" applyFill="1" applyBorder="1" applyAlignment="1">
      <alignment horizontal="center" vertical="top"/>
    </xf>
    <xf numFmtId="0" fontId="5" fillId="15" borderId="8" xfId="1" applyFont="1" applyFill="1" applyBorder="1" applyAlignment="1">
      <alignment horizontal="center" vertical="top"/>
    </xf>
    <xf numFmtId="0" fontId="5" fillId="13" borderId="2" xfId="1" applyFont="1" applyFill="1" applyBorder="1" applyAlignment="1">
      <alignment horizontal="center" textRotation="90" wrapText="1"/>
    </xf>
    <xf numFmtId="0" fontId="5" fillId="13" borderId="4" xfId="1" applyFont="1" applyFill="1" applyBorder="1" applyAlignment="1">
      <alignment horizontal="center" textRotation="90" wrapText="1"/>
    </xf>
    <xf numFmtId="0" fontId="5" fillId="13" borderId="3" xfId="1" applyFont="1" applyFill="1" applyBorder="1" applyAlignment="1">
      <alignment horizontal="center" textRotation="90" wrapText="1"/>
    </xf>
    <xf numFmtId="0" fontId="5" fillId="0" borderId="2" xfId="1" applyFont="1" applyFill="1" applyBorder="1" applyAlignment="1">
      <alignment horizontal="center" textRotation="90" wrapText="1"/>
    </xf>
    <xf numFmtId="0" fontId="5" fillId="0" borderId="4" xfId="1" applyFont="1" applyFill="1" applyBorder="1" applyAlignment="1">
      <alignment horizontal="center" textRotation="90" wrapText="1"/>
    </xf>
    <xf numFmtId="0" fontId="5" fillId="0" borderId="3" xfId="1" applyFont="1" applyFill="1" applyBorder="1" applyAlignment="1">
      <alignment horizontal="center" textRotation="90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5" fillId="15" borderId="19" xfId="1" applyFont="1" applyFill="1" applyBorder="1" applyAlignment="1">
      <alignment horizontal="center" vertical="top"/>
    </xf>
    <xf numFmtId="0" fontId="28" fillId="0" borderId="19" xfId="1" applyFont="1" applyFill="1" applyBorder="1" applyAlignment="1">
      <alignment horizontal="center" vertical="center"/>
    </xf>
    <xf numFmtId="0" fontId="28" fillId="0" borderId="13" xfId="1" applyFont="1" applyFill="1" applyBorder="1" applyAlignment="1">
      <alignment horizontal="center" vertical="center"/>
    </xf>
    <xf numFmtId="0" fontId="28" fillId="0" borderId="18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textRotation="90"/>
    </xf>
    <xf numFmtId="0" fontId="5" fillId="3" borderId="4" xfId="1" applyNumberFormat="1" applyFont="1" applyFill="1" applyBorder="1" applyAlignment="1">
      <alignment horizontal="center" textRotation="90"/>
    </xf>
    <xf numFmtId="0" fontId="5" fillId="3" borderId="3" xfId="1" applyNumberFormat="1" applyFont="1" applyFill="1" applyBorder="1" applyAlignment="1">
      <alignment horizontal="center" textRotation="90"/>
    </xf>
    <xf numFmtId="0" fontId="20" fillId="0" borderId="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4" xfId="1" applyFont="1" applyFill="1" applyBorder="1" applyAlignment="1">
      <alignment horizontal="center" vertical="center" textRotation="90" wrapText="1"/>
    </xf>
    <xf numFmtId="0" fontId="5" fillId="0" borderId="3" xfId="1" applyFont="1" applyFill="1" applyBorder="1" applyAlignment="1">
      <alignment horizontal="center" vertical="center" textRotation="90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textRotation="90"/>
    </xf>
    <xf numFmtId="0" fontId="5" fillId="0" borderId="4" xfId="1" applyFont="1" applyFill="1" applyBorder="1" applyAlignment="1">
      <alignment horizontal="center" textRotation="90"/>
    </xf>
    <xf numFmtId="0" fontId="5" fillId="0" borderId="3" xfId="1" applyFont="1" applyFill="1" applyBorder="1" applyAlignment="1">
      <alignment horizontal="center" textRotation="90"/>
    </xf>
    <xf numFmtId="0" fontId="4" fillId="0" borderId="8" xfId="1" applyFont="1" applyFill="1" applyBorder="1" applyAlignment="1">
      <alignment horizontal="center" wrapText="1"/>
    </xf>
    <xf numFmtId="0" fontId="4" fillId="0" borderId="13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4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 vertical="top"/>
    </xf>
    <xf numFmtId="0" fontId="31" fillId="0" borderId="0" xfId="0" applyFont="1"/>
    <xf numFmtId="0" fontId="31" fillId="0" borderId="0" xfId="0" applyFont="1" applyAlignment="1">
      <alignment horizontal="left"/>
    </xf>
    <xf numFmtId="0" fontId="32" fillId="0" borderId="0" xfId="0" applyFo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8080"/>
      <color rgb="FFB2DF41"/>
      <color rgb="FF9999FF"/>
      <color rgb="FFFF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5293E-B62B-4CAD-AD06-3A3AC6FD2DA1}">
  <dimension ref="A1:N21"/>
  <sheetViews>
    <sheetView tabSelected="1" workbookViewId="0">
      <selection activeCell="A13" sqref="A13:N13"/>
    </sheetView>
  </sheetViews>
  <sheetFormatPr defaultRowHeight="15" x14ac:dyDescent="0.25"/>
  <sheetData>
    <row r="1" spans="1:14" ht="18.75" x14ac:dyDescent="0.3">
      <c r="A1" s="664" t="s">
        <v>230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</row>
    <row r="2" spans="1:14" ht="18.75" x14ac:dyDescent="0.3">
      <c r="A2" s="664" t="s">
        <v>241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</row>
    <row r="3" spans="1:14" ht="18.75" x14ac:dyDescent="0.3">
      <c r="A3" s="664" t="s">
        <v>242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</row>
    <row r="5" spans="1:14" ht="18.75" x14ac:dyDescent="0.3">
      <c r="A5" s="665" t="s">
        <v>243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</row>
    <row r="6" spans="1:14" ht="18.75" x14ac:dyDescent="0.3">
      <c r="A6" s="666" t="s">
        <v>231</v>
      </c>
      <c r="B6" s="666"/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</row>
    <row r="7" spans="1:14" ht="18.75" x14ac:dyDescent="0.3">
      <c r="A7" s="666" t="s">
        <v>232</v>
      </c>
      <c r="B7" s="666"/>
      <c r="C7" s="666"/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666"/>
    </row>
    <row r="8" spans="1:14" ht="19.5" x14ac:dyDescent="0.35">
      <c r="A8" s="665" t="s">
        <v>233</v>
      </c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667"/>
      <c r="M8" s="667"/>
      <c r="N8" s="667"/>
    </row>
    <row r="9" spans="1:14" x14ac:dyDescent="0.25">
      <c r="A9" s="668" t="s">
        <v>234</v>
      </c>
      <c r="B9" s="668"/>
      <c r="C9" s="668"/>
      <c r="D9" s="668"/>
      <c r="E9" s="668"/>
      <c r="F9" s="668"/>
      <c r="G9" s="668"/>
      <c r="H9" s="668"/>
      <c r="I9" s="668"/>
      <c r="J9" s="668"/>
      <c r="K9" s="668"/>
      <c r="L9" s="668"/>
      <c r="M9" s="668"/>
      <c r="N9" s="668"/>
    </row>
    <row r="10" spans="1:14" ht="18.75" x14ac:dyDescent="0.25">
      <c r="A10" s="669" t="s">
        <v>235</v>
      </c>
      <c r="B10" s="670"/>
      <c r="C10" s="670"/>
      <c r="D10" s="670"/>
      <c r="E10" s="670"/>
      <c r="F10" s="670"/>
      <c r="G10" s="670"/>
      <c r="H10" s="670"/>
      <c r="I10" s="670"/>
      <c r="J10" s="670"/>
      <c r="K10" s="670"/>
      <c r="L10" s="670"/>
      <c r="M10" s="670"/>
      <c r="N10" s="670"/>
    </row>
    <row r="11" spans="1:14" ht="18.75" x14ac:dyDescent="0.25">
      <c r="A11" s="669" t="s">
        <v>244</v>
      </c>
      <c r="B11" s="669"/>
      <c r="C11" s="669"/>
      <c r="D11" s="669"/>
      <c r="E11" s="669"/>
      <c r="F11" s="669"/>
      <c r="G11" s="669"/>
      <c r="H11" s="669"/>
      <c r="I11" s="669"/>
      <c r="J11" s="669"/>
      <c r="K11" s="669"/>
      <c r="L11" s="669"/>
      <c r="M11" s="669"/>
      <c r="N11" s="669"/>
    </row>
    <row r="12" spans="1:14" ht="18.75" x14ac:dyDescent="0.25">
      <c r="A12" s="669" t="s">
        <v>245</v>
      </c>
      <c r="B12" s="669"/>
      <c r="C12" s="669"/>
      <c r="D12" s="669"/>
      <c r="E12" s="669"/>
      <c r="F12" s="669"/>
      <c r="G12" s="669"/>
      <c r="H12" s="669"/>
      <c r="I12" s="669"/>
      <c r="J12" s="669"/>
      <c r="K12" s="669"/>
      <c r="L12" s="669"/>
      <c r="M12" s="669"/>
      <c r="N12" s="669"/>
    </row>
    <row r="13" spans="1:14" ht="18.75" x14ac:dyDescent="0.3">
      <c r="A13" s="665" t="s">
        <v>246</v>
      </c>
      <c r="B13" s="671"/>
      <c r="C13" s="671"/>
      <c r="D13" s="671"/>
      <c r="E13" s="671"/>
      <c r="F13" s="671"/>
      <c r="G13" s="671"/>
      <c r="H13" s="671"/>
      <c r="I13" s="671"/>
      <c r="J13" s="671"/>
      <c r="K13" s="671"/>
      <c r="L13" s="671"/>
      <c r="M13" s="671"/>
      <c r="N13" s="671"/>
    </row>
    <row r="14" spans="1:14" x14ac:dyDescent="0.25">
      <c r="A14" s="672" t="s">
        <v>236</v>
      </c>
      <c r="B14" s="672"/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672"/>
      <c r="N14" s="672"/>
    </row>
    <row r="15" spans="1:14" ht="18.75" x14ac:dyDescent="0.3">
      <c r="A15" s="666"/>
      <c r="B15" s="666"/>
      <c r="C15" s="666"/>
      <c r="D15" s="666"/>
      <c r="E15" s="666"/>
      <c r="F15" s="666"/>
      <c r="G15" s="666"/>
      <c r="H15" s="666"/>
      <c r="I15" s="666"/>
      <c r="J15" s="666"/>
      <c r="K15" s="666"/>
      <c r="L15" s="666"/>
      <c r="M15" s="666"/>
      <c r="N15" s="666"/>
    </row>
    <row r="16" spans="1:14" ht="18.75" x14ac:dyDescent="0.3">
      <c r="B16" s="673"/>
      <c r="C16" s="673"/>
      <c r="D16" s="673"/>
      <c r="E16" s="673"/>
      <c r="F16" s="673"/>
      <c r="G16" s="673"/>
      <c r="H16" s="673" t="s">
        <v>247</v>
      </c>
      <c r="I16" s="673"/>
      <c r="J16" s="673"/>
      <c r="K16" s="673"/>
      <c r="L16" s="673"/>
      <c r="M16" s="673"/>
      <c r="N16" s="673"/>
    </row>
    <row r="17" spans="2:14" ht="18.75" x14ac:dyDescent="0.3">
      <c r="B17" s="673"/>
      <c r="C17" s="673"/>
      <c r="D17" s="673"/>
      <c r="E17" s="673"/>
      <c r="F17" s="673"/>
      <c r="G17" s="673"/>
      <c r="H17" s="674"/>
      <c r="I17" s="674"/>
      <c r="J17" s="674"/>
      <c r="K17" s="674"/>
      <c r="L17" s="674"/>
      <c r="M17" s="674"/>
      <c r="N17" s="674"/>
    </row>
    <row r="18" spans="2:14" ht="18.75" x14ac:dyDescent="0.3">
      <c r="B18" s="673"/>
      <c r="C18" s="673"/>
      <c r="D18" s="673"/>
      <c r="E18" s="673"/>
      <c r="F18" s="673"/>
      <c r="G18" s="673"/>
      <c r="H18" s="674" t="s">
        <v>237</v>
      </c>
      <c r="I18" s="674"/>
      <c r="J18" s="674"/>
      <c r="K18" s="674"/>
      <c r="L18" s="674"/>
      <c r="M18" s="674"/>
      <c r="N18" s="674"/>
    </row>
    <row r="19" spans="2:14" ht="18.75" x14ac:dyDescent="0.3">
      <c r="B19" s="673"/>
      <c r="C19" s="673"/>
      <c r="D19" s="673"/>
      <c r="E19" s="673"/>
      <c r="F19" s="673"/>
      <c r="G19" s="673"/>
      <c r="H19" s="673" t="s">
        <v>238</v>
      </c>
      <c r="I19" s="673"/>
      <c r="J19" s="673"/>
      <c r="K19" s="673"/>
      <c r="L19" s="673"/>
      <c r="M19" s="673"/>
      <c r="N19" s="673"/>
    </row>
    <row r="20" spans="2:14" ht="18.75" x14ac:dyDescent="0.3">
      <c r="B20" s="673"/>
      <c r="C20" s="673"/>
      <c r="D20" s="673"/>
      <c r="E20" s="673"/>
      <c r="F20" s="673"/>
      <c r="G20" s="673"/>
      <c r="H20" s="675" t="s">
        <v>248</v>
      </c>
      <c r="I20" s="675"/>
      <c r="J20" s="675"/>
      <c r="K20" s="675"/>
      <c r="L20" s="673" t="s">
        <v>239</v>
      </c>
      <c r="M20" s="673"/>
      <c r="N20" s="673"/>
    </row>
    <row r="21" spans="2:14" ht="18.75" x14ac:dyDescent="0.3">
      <c r="B21" s="673"/>
      <c r="C21" s="673"/>
      <c r="D21" s="673"/>
      <c r="E21" s="673"/>
      <c r="F21" s="673"/>
      <c r="G21" s="673"/>
      <c r="H21" s="673" t="s">
        <v>240</v>
      </c>
      <c r="I21" s="673"/>
      <c r="J21" s="673"/>
      <c r="K21" s="673"/>
      <c r="L21" s="673"/>
      <c r="M21" s="673"/>
      <c r="N21" s="673"/>
    </row>
  </sheetData>
  <mergeCells count="16">
    <mergeCell ref="H17:N17"/>
    <mergeCell ref="H18:N18"/>
    <mergeCell ref="A11:N11"/>
    <mergeCell ref="A12:N12"/>
    <mergeCell ref="A8:N8"/>
    <mergeCell ref="A9:N9"/>
    <mergeCell ref="A10:N10"/>
    <mergeCell ref="A13:N13"/>
    <mergeCell ref="A14:N14"/>
    <mergeCell ref="A15:N15"/>
    <mergeCell ref="A1:N1"/>
    <mergeCell ref="A2:N2"/>
    <mergeCell ref="A3:N3"/>
    <mergeCell ref="A5:N5"/>
    <mergeCell ref="A6:N6"/>
    <mergeCell ref="A7: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ER238"/>
  <sheetViews>
    <sheetView topLeftCell="A16" zoomScale="70" zoomScaleNormal="70" workbookViewId="0">
      <selection activeCell="C21" sqref="C21"/>
    </sheetView>
  </sheetViews>
  <sheetFormatPr defaultColWidth="9.140625" defaultRowHeight="18.75" x14ac:dyDescent="0.25"/>
  <cols>
    <col min="1" max="1" width="12" style="37" customWidth="1"/>
    <col min="2" max="2" width="48.28515625" style="37" customWidth="1"/>
    <col min="3" max="3" width="21.28515625" style="37" customWidth="1"/>
    <col min="4" max="4" width="8.7109375" style="37" hidden="1" customWidth="1"/>
    <col min="5" max="5" width="6.42578125" style="37" customWidth="1"/>
    <col min="6" max="6" width="13.42578125" style="37" bestFit="1" customWidth="1"/>
    <col min="7" max="7" width="9.140625" style="110"/>
    <col min="8" max="9" width="13.42578125" style="37" bestFit="1" customWidth="1"/>
    <col min="10" max="10" width="6.7109375" style="111" hidden="1" customWidth="1"/>
    <col min="11" max="12" width="9.28515625" style="37" bestFit="1" customWidth="1"/>
    <col min="13" max="13" width="9.28515625" style="37" hidden="1" customWidth="1"/>
    <col min="14" max="14" width="11.7109375" style="37" customWidth="1"/>
    <col min="15" max="15" width="7.140625" style="37" customWidth="1"/>
    <col min="16" max="16" width="6.28515625" style="37" customWidth="1"/>
    <col min="17" max="17" width="6.140625" style="37" customWidth="1"/>
    <col min="18" max="18" width="9.28515625" style="201" hidden="1" customWidth="1"/>
    <col min="19" max="19" width="7.5703125" style="193" hidden="1" customWidth="1"/>
    <col min="20" max="20" width="9.28515625" style="37" bestFit="1" customWidth="1"/>
    <col min="21" max="21" width="5.28515625" style="37" customWidth="1"/>
    <col min="22" max="23" width="5.7109375" style="37" customWidth="1"/>
    <col min="24" max="24" width="5.7109375" style="112" customWidth="1"/>
    <col min="25" max="25" width="9.28515625" style="37" bestFit="1" customWidth="1"/>
    <col min="26" max="26" width="4.42578125" style="37" customWidth="1"/>
    <col min="27" max="28" width="5.7109375" style="37" customWidth="1"/>
    <col min="29" max="29" width="5.7109375" style="112" customWidth="1"/>
    <col min="30" max="30" width="9.28515625" style="37" bestFit="1" customWidth="1"/>
    <col min="31" max="31" width="4.85546875" style="37" customWidth="1"/>
    <col min="32" max="33" width="5.7109375" style="37" customWidth="1"/>
    <col min="34" max="34" width="5.7109375" style="112" customWidth="1"/>
    <col min="35" max="35" width="9.28515625" style="37" bestFit="1" customWidth="1"/>
    <col min="36" max="36" width="4.7109375" style="37" customWidth="1"/>
    <col min="37" max="38" width="5.7109375" style="37" customWidth="1"/>
    <col min="39" max="39" width="5.7109375" style="112" customWidth="1"/>
    <col min="40" max="40" width="4.140625" style="37" hidden="1" customWidth="1"/>
    <col min="41" max="41" width="4.42578125" style="37" hidden="1" customWidth="1"/>
    <col min="42" max="42" width="2.42578125" style="37" hidden="1" customWidth="1"/>
    <col min="43" max="43" width="3.85546875" style="37" hidden="1" customWidth="1"/>
    <col min="44" max="44" width="2.85546875" style="112" hidden="1" customWidth="1"/>
    <col min="45" max="45" width="2.5703125" style="37" hidden="1" customWidth="1"/>
    <col min="46" max="46" width="3.28515625" style="37" hidden="1" customWidth="1"/>
    <col min="47" max="47" width="2.42578125" style="37" hidden="1" customWidth="1"/>
    <col min="48" max="48" width="2.7109375" style="37" hidden="1" customWidth="1"/>
    <col min="49" max="49" width="3" style="112" hidden="1" customWidth="1"/>
    <col min="50" max="50" width="3.42578125" style="112" hidden="1" customWidth="1"/>
    <col min="51" max="52" width="3" style="112" hidden="1" customWidth="1"/>
    <col min="53" max="54" width="2.42578125" style="112" hidden="1" customWidth="1"/>
    <col min="55" max="55" width="3" style="112" hidden="1" customWidth="1"/>
    <col min="56" max="58" width="2.85546875" style="112" hidden="1" customWidth="1"/>
    <col min="59" max="59" width="2.7109375" style="112" hidden="1" customWidth="1"/>
    <col min="60" max="60" width="12.85546875" style="37" bestFit="1" customWidth="1"/>
    <col min="61" max="61" width="11.7109375" style="37" customWidth="1"/>
    <col min="62" max="67" width="9.140625" style="37"/>
    <col min="68" max="68" width="9.140625" style="153"/>
    <col min="69" max="16384" width="9.140625" style="37"/>
  </cols>
  <sheetData>
    <row r="1" spans="1:68" s="114" customFormat="1" x14ac:dyDescent="0.25">
      <c r="A1" s="113"/>
      <c r="B1" s="83" t="s">
        <v>0</v>
      </c>
      <c r="C1" s="113"/>
      <c r="D1" s="352" t="s">
        <v>175</v>
      </c>
      <c r="E1" s="113"/>
      <c r="F1" s="113"/>
      <c r="G1" s="113"/>
      <c r="H1" s="113"/>
      <c r="I1" s="113"/>
      <c r="J1" s="349" t="s">
        <v>175</v>
      </c>
      <c r="K1" s="113"/>
      <c r="L1" s="113"/>
      <c r="M1" s="113"/>
      <c r="N1" s="113"/>
      <c r="O1" s="113"/>
      <c r="P1" s="113"/>
      <c r="Q1" s="113"/>
      <c r="R1" s="525" t="s">
        <v>175</v>
      </c>
      <c r="S1" s="526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P1" s="152"/>
    </row>
    <row r="2" spans="1:68" s="114" customFormat="1" ht="20.25" x14ac:dyDescent="0.3">
      <c r="A2" s="38"/>
      <c r="B2" s="39" t="s">
        <v>1</v>
      </c>
      <c r="C2" s="40"/>
      <c r="D2" s="353"/>
      <c r="E2" s="41"/>
      <c r="F2" s="42" t="s">
        <v>180</v>
      </c>
      <c r="G2" s="42"/>
      <c r="H2" s="40"/>
      <c r="I2" s="40"/>
      <c r="J2" s="347"/>
      <c r="K2" s="40"/>
      <c r="L2" s="40"/>
      <c r="M2" s="40"/>
      <c r="N2" s="40"/>
      <c r="O2" s="40"/>
      <c r="P2" s="40"/>
      <c r="Q2" s="40"/>
      <c r="R2" s="527"/>
      <c r="S2" s="527"/>
      <c r="T2" s="40"/>
      <c r="U2" s="40"/>
      <c r="V2" s="40"/>
      <c r="W2" s="40"/>
      <c r="X2" s="40"/>
      <c r="Y2" s="43"/>
      <c r="Z2" s="44"/>
      <c r="AA2" s="44"/>
      <c r="AB2" s="44"/>
      <c r="AC2" s="44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P2" s="152"/>
    </row>
    <row r="3" spans="1:68" s="329" customFormat="1" x14ac:dyDescent="0.25">
      <c r="D3" s="354"/>
      <c r="E3" s="330"/>
      <c r="F3" s="331"/>
      <c r="G3" s="331"/>
      <c r="H3" s="331"/>
      <c r="I3" s="331"/>
      <c r="J3" s="348"/>
      <c r="K3" s="331"/>
      <c r="L3" s="331"/>
      <c r="M3" s="331"/>
      <c r="N3" s="332"/>
      <c r="O3" s="109"/>
      <c r="P3" s="109"/>
      <c r="Q3" s="331"/>
      <c r="R3" s="528"/>
      <c r="S3" s="528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333"/>
      <c r="BJ3" s="334"/>
      <c r="BK3" s="334"/>
      <c r="BL3" s="334"/>
      <c r="BN3" s="335"/>
      <c r="BP3" s="336"/>
    </row>
    <row r="4" spans="1:68" s="263" customFormat="1" ht="47.25" customHeight="1" x14ac:dyDescent="0.25">
      <c r="A4" s="605" t="s">
        <v>2</v>
      </c>
      <c r="B4" s="639" t="s">
        <v>3</v>
      </c>
      <c r="C4" s="210" t="s">
        <v>14</v>
      </c>
      <c r="D4" s="661" t="s">
        <v>21</v>
      </c>
      <c r="E4" s="642" t="s">
        <v>164</v>
      </c>
      <c r="F4" s="645" t="s">
        <v>6</v>
      </c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7"/>
      <c r="R4" s="524"/>
      <c r="S4" s="524"/>
      <c r="T4" s="648" t="s">
        <v>7</v>
      </c>
      <c r="U4" s="649"/>
      <c r="V4" s="649"/>
      <c r="W4" s="649"/>
      <c r="X4" s="649"/>
      <c r="Y4" s="649"/>
      <c r="Z4" s="649"/>
      <c r="AA4" s="649"/>
      <c r="AB4" s="649"/>
      <c r="AC4" s="649"/>
      <c r="AD4" s="649"/>
      <c r="AE4" s="649"/>
      <c r="AF4" s="649"/>
      <c r="AG4" s="649"/>
      <c r="AH4" s="649"/>
      <c r="AI4" s="649"/>
      <c r="AJ4" s="649"/>
      <c r="AK4" s="649"/>
      <c r="AL4" s="649"/>
      <c r="AM4" s="649"/>
      <c r="AN4" s="649"/>
      <c r="AO4" s="649"/>
      <c r="AP4" s="649"/>
      <c r="AQ4" s="649"/>
      <c r="AR4" s="649"/>
      <c r="AS4" s="649"/>
      <c r="AT4" s="649"/>
      <c r="AU4" s="649"/>
      <c r="AV4" s="649"/>
      <c r="AW4" s="650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220"/>
      <c r="BI4" s="261"/>
      <c r="BJ4" s="262"/>
      <c r="BK4" s="262"/>
      <c r="BL4" s="262"/>
      <c r="BN4" s="264"/>
      <c r="BP4" s="265"/>
    </row>
    <row r="5" spans="1:68" s="263" customFormat="1" ht="47.25" customHeight="1" x14ac:dyDescent="0.25">
      <c r="A5" s="606"/>
      <c r="B5" s="640"/>
      <c r="C5" s="651" t="s">
        <v>4</v>
      </c>
      <c r="D5" s="662"/>
      <c r="E5" s="643"/>
      <c r="F5" s="623" t="s">
        <v>5</v>
      </c>
      <c r="G5" s="620" t="s">
        <v>103</v>
      </c>
      <c r="H5" s="623" t="s">
        <v>9</v>
      </c>
      <c r="I5" s="608" t="s">
        <v>158</v>
      </c>
      <c r="J5" s="654"/>
      <c r="K5" s="654"/>
      <c r="L5" s="654"/>
      <c r="M5" s="609"/>
      <c r="N5" s="623" t="s">
        <v>159</v>
      </c>
      <c r="O5" s="658" t="s">
        <v>14</v>
      </c>
      <c r="P5" s="659"/>
      <c r="Q5" s="660"/>
      <c r="R5" s="195"/>
      <c r="S5" s="252"/>
      <c r="T5" s="636" t="s">
        <v>10</v>
      </c>
      <c r="U5" s="637"/>
      <c r="V5" s="637"/>
      <c r="W5" s="637"/>
      <c r="X5" s="637"/>
      <c r="Y5" s="637"/>
      <c r="Z5" s="637"/>
      <c r="AA5" s="637"/>
      <c r="AB5" s="637"/>
      <c r="AC5" s="638"/>
      <c r="AD5" s="636" t="s">
        <v>11</v>
      </c>
      <c r="AE5" s="637"/>
      <c r="AF5" s="637"/>
      <c r="AG5" s="637"/>
      <c r="AH5" s="637"/>
      <c r="AI5" s="637"/>
      <c r="AJ5" s="637"/>
      <c r="AK5" s="637"/>
      <c r="AL5" s="637"/>
      <c r="AM5" s="638"/>
      <c r="AN5" s="635" t="s">
        <v>12</v>
      </c>
      <c r="AO5" s="601"/>
      <c r="AP5" s="601"/>
      <c r="AQ5" s="601"/>
      <c r="AR5" s="601"/>
      <c r="AS5" s="601"/>
      <c r="AT5" s="601"/>
      <c r="AU5" s="601"/>
      <c r="AV5" s="601"/>
      <c r="AW5" s="602"/>
      <c r="AX5" s="635" t="s">
        <v>166</v>
      </c>
      <c r="AY5" s="601"/>
      <c r="AZ5" s="601"/>
      <c r="BA5" s="601"/>
      <c r="BB5" s="601"/>
      <c r="BC5" s="601"/>
      <c r="BD5" s="601"/>
      <c r="BE5" s="601"/>
      <c r="BF5" s="601"/>
      <c r="BG5" s="602"/>
      <c r="BH5" s="220"/>
      <c r="BI5" s="261"/>
      <c r="BJ5" s="262"/>
      <c r="BK5" s="262"/>
      <c r="BL5" s="262"/>
      <c r="BN5" s="264"/>
      <c r="BP5" s="265"/>
    </row>
    <row r="6" spans="1:68" s="263" customFormat="1" ht="32.25" customHeight="1" x14ac:dyDescent="0.25">
      <c r="A6" s="606"/>
      <c r="B6" s="640"/>
      <c r="C6" s="652"/>
      <c r="D6" s="662"/>
      <c r="E6" s="643"/>
      <c r="F6" s="624"/>
      <c r="G6" s="621"/>
      <c r="H6" s="624"/>
      <c r="I6" s="655" t="s">
        <v>115</v>
      </c>
      <c r="J6" s="50"/>
      <c r="K6" s="626" t="s">
        <v>111</v>
      </c>
      <c r="L6" s="627"/>
      <c r="M6" s="628"/>
      <c r="N6" s="624"/>
      <c r="O6" s="623" t="s">
        <v>13</v>
      </c>
      <c r="P6" s="206"/>
      <c r="Q6" s="623" t="s">
        <v>8</v>
      </c>
      <c r="R6" s="195"/>
      <c r="S6" s="252"/>
      <c r="T6" s="616" t="s">
        <v>15</v>
      </c>
      <c r="U6" s="598"/>
      <c r="V6" s="598"/>
      <c r="W6" s="598"/>
      <c r="X6" s="599"/>
      <c r="Y6" s="617" t="s">
        <v>16</v>
      </c>
      <c r="Z6" s="598"/>
      <c r="AA6" s="598"/>
      <c r="AB6" s="598"/>
      <c r="AC6" s="618"/>
      <c r="AD6" s="597" t="s">
        <v>17</v>
      </c>
      <c r="AE6" s="598"/>
      <c r="AF6" s="598"/>
      <c r="AG6" s="598"/>
      <c r="AH6" s="599"/>
      <c r="AI6" s="617" t="s">
        <v>18</v>
      </c>
      <c r="AJ6" s="598"/>
      <c r="AK6" s="598"/>
      <c r="AL6" s="598"/>
      <c r="AM6" s="618"/>
      <c r="AN6" s="619" t="s">
        <v>19</v>
      </c>
      <c r="AO6" s="601"/>
      <c r="AP6" s="601"/>
      <c r="AQ6" s="601"/>
      <c r="AR6" s="615"/>
      <c r="AS6" s="600" t="s">
        <v>20</v>
      </c>
      <c r="AT6" s="601"/>
      <c r="AU6" s="601"/>
      <c r="AV6" s="601"/>
      <c r="AW6" s="602"/>
      <c r="AX6" s="619" t="s">
        <v>171</v>
      </c>
      <c r="AY6" s="601"/>
      <c r="AZ6" s="601"/>
      <c r="BA6" s="601"/>
      <c r="BB6" s="615"/>
      <c r="BC6" s="600" t="s">
        <v>170</v>
      </c>
      <c r="BD6" s="601"/>
      <c r="BE6" s="601"/>
      <c r="BF6" s="601"/>
      <c r="BG6" s="602"/>
      <c r="BH6" s="220"/>
      <c r="BI6" s="261"/>
      <c r="BJ6" s="262"/>
      <c r="BK6" s="262"/>
      <c r="BL6" s="262"/>
      <c r="BN6" s="264"/>
      <c r="BP6" s="265"/>
    </row>
    <row r="7" spans="1:68" s="263" customFormat="1" ht="32.25" customHeight="1" x14ac:dyDescent="0.25">
      <c r="A7" s="606"/>
      <c r="B7" s="640"/>
      <c r="C7" s="652"/>
      <c r="D7" s="662"/>
      <c r="E7" s="643"/>
      <c r="F7" s="624"/>
      <c r="G7" s="621"/>
      <c r="H7" s="624"/>
      <c r="I7" s="656"/>
      <c r="J7" s="50"/>
      <c r="K7" s="629"/>
      <c r="L7" s="630"/>
      <c r="M7" s="631"/>
      <c r="N7" s="624"/>
      <c r="O7" s="624"/>
      <c r="P7" s="207"/>
      <c r="Q7" s="624"/>
      <c r="R7" s="195"/>
      <c r="S7" s="252"/>
      <c r="T7" s="616" t="s">
        <v>100</v>
      </c>
      <c r="U7" s="598"/>
      <c r="V7" s="598"/>
      <c r="W7" s="598"/>
      <c r="X7" s="599"/>
      <c r="Y7" s="617" t="s">
        <v>160</v>
      </c>
      <c r="Z7" s="598"/>
      <c r="AA7" s="598"/>
      <c r="AB7" s="598"/>
      <c r="AC7" s="618"/>
      <c r="AD7" s="597" t="s">
        <v>100</v>
      </c>
      <c r="AE7" s="598"/>
      <c r="AF7" s="598"/>
      <c r="AG7" s="598"/>
      <c r="AH7" s="599"/>
      <c r="AI7" s="600" t="s">
        <v>160</v>
      </c>
      <c r="AJ7" s="601"/>
      <c r="AK7" s="601"/>
      <c r="AL7" s="601"/>
      <c r="AM7" s="602"/>
      <c r="AN7" s="619" t="s">
        <v>100</v>
      </c>
      <c r="AO7" s="601"/>
      <c r="AP7" s="601"/>
      <c r="AQ7" s="601"/>
      <c r="AR7" s="615"/>
      <c r="AS7" s="600" t="s">
        <v>100</v>
      </c>
      <c r="AT7" s="601"/>
      <c r="AU7" s="601"/>
      <c r="AV7" s="601"/>
      <c r="AW7" s="602"/>
      <c r="AX7" s="619" t="s">
        <v>100</v>
      </c>
      <c r="AY7" s="601"/>
      <c r="AZ7" s="601"/>
      <c r="BA7" s="601"/>
      <c r="BB7" s="615"/>
      <c r="BC7" s="600" t="s">
        <v>100</v>
      </c>
      <c r="BD7" s="601"/>
      <c r="BE7" s="601"/>
      <c r="BF7" s="601"/>
      <c r="BG7" s="602"/>
      <c r="BH7" s="220"/>
      <c r="BI7" s="261"/>
      <c r="BJ7" s="262"/>
      <c r="BK7" s="262"/>
      <c r="BL7" s="262"/>
      <c r="BN7" s="264"/>
      <c r="BP7" s="265"/>
    </row>
    <row r="8" spans="1:68" s="263" customFormat="1" ht="16.5" customHeight="1" x14ac:dyDescent="0.25">
      <c r="A8" s="606"/>
      <c r="B8" s="640"/>
      <c r="C8" s="652"/>
      <c r="D8" s="662"/>
      <c r="E8" s="643"/>
      <c r="F8" s="624"/>
      <c r="G8" s="621"/>
      <c r="H8" s="624"/>
      <c r="I8" s="656"/>
      <c r="J8" s="50"/>
      <c r="K8" s="632"/>
      <c r="L8" s="633"/>
      <c r="M8" s="634"/>
      <c r="N8" s="624"/>
      <c r="O8" s="624"/>
      <c r="P8" s="207"/>
      <c r="Q8" s="624"/>
      <c r="R8" s="195"/>
      <c r="S8" s="252"/>
      <c r="T8" s="616" t="s">
        <v>196</v>
      </c>
      <c r="U8" s="598"/>
      <c r="V8" s="598"/>
      <c r="W8" s="598"/>
      <c r="X8" s="599"/>
      <c r="Y8" s="617" t="s">
        <v>197</v>
      </c>
      <c r="Z8" s="598"/>
      <c r="AA8" s="598"/>
      <c r="AB8" s="598"/>
      <c r="AC8" s="618"/>
      <c r="AD8" s="598" t="s">
        <v>228</v>
      </c>
      <c r="AE8" s="598"/>
      <c r="AF8" s="598"/>
      <c r="AG8" s="598"/>
      <c r="AH8" s="599"/>
      <c r="AI8" s="617" t="s">
        <v>229</v>
      </c>
      <c r="AJ8" s="598"/>
      <c r="AK8" s="598"/>
      <c r="AL8" s="598"/>
      <c r="AM8" s="618"/>
      <c r="AN8" s="601" t="s">
        <v>161</v>
      </c>
      <c r="AO8" s="601"/>
      <c r="AP8" s="601"/>
      <c r="AQ8" s="601"/>
      <c r="AR8" s="615"/>
      <c r="AS8" s="600" t="s">
        <v>165</v>
      </c>
      <c r="AT8" s="601"/>
      <c r="AU8" s="601"/>
      <c r="AV8" s="601"/>
      <c r="AW8" s="602"/>
      <c r="AX8" s="601" t="s">
        <v>161</v>
      </c>
      <c r="AY8" s="601"/>
      <c r="AZ8" s="601"/>
      <c r="BA8" s="601"/>
      <c r="BB8" s="615"/>
      <c r="BC8" s="600" t="s">
        <v>165</v>
      </c>
      <c r="BD8" s="601"/>
      <c r="BE8" s="601"/>
      <c r="BF8" s="601"/>
      <c r="BG8" s="602"/>
      <c r="BH8" s="220"/>
      <c r="BI8" s="261"/>
      <c r="BJ8" s="262"/>
      <c r="BK8" s="262"/>
      <c r="BL8" s="262"/>
      <c r="BN8" s="264"/>
      <c r="BP8" s="265"/>
    </row>
    <row r="9" spans="1:68" s="268" customFormat="1" ht="166.5" customHeight="1" x14ac:dyDescent="0.25">
      <c r="A9" s="607"/>
      <c r="B9" s="641"/>
      <c r="C9" s="653"/>
      <c r="D9" s="663"/>
      <c r="E9" s="644"/>
      <c r="F9" s="625"/>
      <c r="G9" s="622"/>
      <c r="H9" s="625"/>
      <c r="I9" s="657"/>
      <c r="J9" s="338" t="s">
        <v>105</v>
      </c>
      <c r="K9" s="224" t="s">
        <v>114</v>
      </c>
      <c r="L9" s="224" t="s">
        <v>22</v>
      </c>
      <c r="M9" s="224" t="s">
        <v>23</v>
      </c>
      <c r="N9" s="625"/>
      <c r="O9" s="625"/>
      <c r="P9" s="208" t="s">
        <v>99</v>
      </c>
      <c r="Q9" s="625"/>
      <c r="R9" s="194" t="s">
        <v>156</v>
      </c>
      <c r="S9" s="202" t="s">
        <v>157</v>
      </c>
      <c r="T9" s="259" t="s">
        <v>162</v>
      </c>
      <c r="U9" s="58" t="s">
        <v>99</v>
      </c>
      <c r="V9" s="58" t="s">
        <v>163</v>
      </c>
      <c r="W9" s="248" t="s">
        <v>13</v>
      </c>
      <c r="X9" s="249" t="s">
        <v>8</v>
      </c>
      <c r="Y9" s="250" t="s">
        <v>162</v>
      </c>
      <c r="Z9" s="58" t="s">
        <v>99</v>
      </c>
      <c r="AA9" s="58" t="s">
        <v>163</v>
      </c>
      <c r="AB9" s="248" t="s">
        <v>13</v>
      </c>
      <c r="AC9" s="251" t="s">
        <v>8</v>
      </c>
      <c r="AD9" s="250" t="s">
        <v>162</v>
      </c>
      <c r="AE9" s="58" t="s">
        <v>99</v>
      </c>
      <c r="AF9" s="58" t="s">
        <v>163</v>
      </c>
      <c r="AG9" s="248" t="s">
        <v>13</v>
      </c>
      <c r="AH9" s="249" t="s">
        <v>8</v>
      </c>
      <c r="AI9" s="250" t="s">
        <v>162</v>
      </c>
      <c r="AJ9" s="58" t="s">
        <v>99</v>
      </c>
      <c r="AK9" s="58" t="s">
        <v>163</v>
      </c>
      <c r="AL9" s="248" t="s">
        <v>13</v>
      </c>
      <c r="AM9" s="251" t="s">
        <v>8</v>
      </c>
      <c r="AN9" s="361" t="s">
        <v>162</v>
      </c>
      <c r="AO9" s="362" t="s">
        <v>99</v>
      </c>
      <c r="AP9" s="362" t="s">
        <v>163</v>
      </c>
      <c r="AQ9" s="362" t="s">
        <v>13</v>
      </c>
      <c r="AR9" s="363" t="s">
        <v>8</v>
      </c>
      <c r="AS9" s="361" t="s">
        <v>162</v>
      </c>
      <c r="AT9" s="362" t="s">
        <v>99</v>
      </c>
      <c r="AU9" s="362" t="s">
        <v>163</v>
      </c>
      <c r="AV9" s="362" t="s">
        <v>13</v>
      </c>
      <c r="AW9" s="364" t="s">
        <v>8</v>
      </c>
      <c r="AX9" s="361" t="s">
        <v>162</v>
      </c>
      <c r="AY9" s="362" t="s">
        <v>99</v>
      </c>
      <c r="AZ9" s="362" t="s">
        <v>163</v>
      </c>
      <c r="BA9" s="362" t="s">
        <v>13</v>
      </c>
      <c r="BB9" s="363" t="s">
        <v>8</v>
      </c>
      <c r="BC9" s="361" t="s">
        <v>162</v>
      </c>
      <c r="BD9" s="362" t="s">
        <v>99</v>
      </c>
      <c r="BE9" s="362" t="s">
        <v>163</v>
      </c>
      <c r="BF9" s="362" t="s">
        <v>13</v>
      </c>
      <c r="BG9" s="364" t="s">
        <v>8</v>
      </c>
      <c r="BH9" s="225"/>
      <c r="BI9" s="266" t="s">
        <v>167</v>
      </c>
      <c r="BJ9" s="267"/>
      <c r="BK9" s="267"/>
      <c r="BL9" s="267"/>
      <c r="BN9" s="269"/>
      <c r="BP9" s="270"/>
    </row>
    <row r="10" spans="1:68" s="275" customFormat="1" x14ac:dyDescent="0.25">
      <c r="A10" s="276">
        <v>1</v>
      </c>
      <c r="B10" s="276">
        <v>2</v>
      </c>
      <c r="C10" s="276">
        <v>3</v>
      </c>
      <c r="D10" s="277"/>
      <c r="E10" s="274">
        <v>4</v>
      </c>
      <c r="F10" s="278">
        <v>5</v>
      </c>
      <c r="G10" s="279">
        <v>6</v>
      </c>
      <c r="H10" s="278">
        <v>7</v>
      </c>
      <c r="I10" s="278">
        <v>8</v>
      </c>
      <c r="J10" s="280"/>
      <c r="K10" s="278">
        <v>9</v>
      </c>
      <c r="L10" s="278">
        <v>10</v>
      </c>
      <c r="M10" s="278">
        <v>11</v>
      </c>
      <c r="N10" s="223">
        <v>12</v>
      </c>
      <c r="O10" s="278">
        <v>13</v>
      </c>
      <c r="P10" s="278">
        <v>14</v>
      </c>
      <c r="Q10" s="278">
        <v>15</v>
      </c>
      <c r="R10" s="281"/>
      <c r="S10" s="282"/>
      <c r="T10" s="236">
        <v>16</v>
      </c>
      <c r="U10" s="217">
        <v>17</v>
      </c>
      <c r="V10" s="217">
        <v>18</v>
      </c>
      <c r="W10" s="54">
        <v>19</v>
      </c>
      <c r="X10" s="227">
        <v>20</v>
      </c>
      <c r="Y10" s="219">
        <v>21</v>
      </c>
      <c r="Z10" s="217">
        <v>22</v>
      </c>
      <c r="AA10" s="218">
        <v>23</v>
      </c>
      <c r="AB10" s="184">
        <v>24</v>
      </c>
      <c r="AC10" s="137">
        <v>25</v>
      </c>
      <c r="AD10" s="219">
        <v>26</v>
      </c>
      <c r="AE10" s="217">
        <v>27</v>
      </c>
      <c r="AF10" s="217">
        <v>28</v>
      </c>
      <c r="AG10" s="184">
        <v>29</v>
      </c>
      <c r="AH10" s="227">
        <v>30</v>
      </c>
      <c r="AI10" s="219">
        <v>31</v>
      </c>
      <c r="AJ10" s="217">
        <v>32</v>
      </c>
      <c r="AK10" s="218">
        <v>33</v>
      </c>
      <c r="AL10" s="184">
        <v>34</v>
      </c>
      <c r="AM10" s="137">
        <v>35</v>
      </c>
      <c r="AN10" s="365">
        <v>36</v>
      </c>
      <c r="AO10" s="366">
        <v>37</v>
      </c>
      <c r="AP10" s="366">
        <v>38</v>
      </c>
      <c r="AQ10" s="366">
        <v>39</v>
      </c>
      <c r="AR10" s="367">
        <v>40</v>
      </c>
      <c r="AS10" s="368">
        <v>41</v>
      </c>
      <c r="AT10" s="366">
        <v>42</v>
      </c>
      <c r="AU10" s="366">
        <v>43</v>
      </c>
      <c r="AV10" s="366">
        <v>44</v>
      </c>
      <c r="AW10" s="369">
        <v>45</v>
      </c>
      <c r="AX10" s="365">
        <v>46</v>
      </c>
      <c r="AY10" s="366">
        <v>47</v>
      </c>
      <c r="AZ10" s="366">
        <v>48</v>
      </c>
      <c r="BA10" s="366">
        <v>49</v>
      </c>
      <c r="BB10" s="367">
        <v>50</v>
      </c>
      <c r="BC10" s="368">
        <v>51</v>
      </c>
      <c r="BD10" s="366">
        <v>52</v>
      </c>
      <c r="BE10" s="366">
        <v>53</v>
      </c>
      <c r="BF10" s="366">
        <v>54</v>
      </c>
      <c r="BG10" s="369">
        <v>55</v>
      </c>
      <c r="BH10" s="220"/>
      <c r="BI10" s="164">
        <v>4</v>
      </c>
      <c r="BJ10" s="221"/>
      <c r="BK10" s="221"/>
      <c r="BL10" s="221"/>
      <c r="BN10" s="283"/>
      <c r="BP10" s="152"/>
    </row>
    <row r="11" spans="1:68" x14ac:dyDescent="0.25">
      <c r="A11" s="203"/>
      <c r="B11" s="355"/>
      <c r="C11" s="204"/>
      <c r="D11" s="48"/>
      <c r="E11" s="222"/>
      <c r="F11" s="49"/>
      <c r="G11" s="205"/>
      <c r="H11" s="49"/>
      <c r="I11" s="49"/>
      <c r="J11" s="50"/>
      <c r="K11" s="49"/>
      <c r="L11" s="49"/>
      <c r="M11" s="49"/>
      <c r="N11" s="208"/>
      <c r="O11" s="51" t="s">
        <v>101</v>
      </c>
      <c r="P11" s="51"/>
      <c r="Q11" s="52"/>
      <c r="R11" s="195"/>
      <c r="S11" s="252"/>
      <c r="T11" s="237">
        <v>17</v>
      </c>
      <c r="U11" s="53"/>
      <c r="V11" s="53"/>
      <c r="W11" s="54"/>
      <c r="X11" s="227"/>
      <c r="Y11" s="129">
        <v>22</v>
      </c>
      <c r="Z11" s="53"/>
      <c r="AA11" s="226"/>
      <c r="AB11" s="184"/>
      <c r="AC11" s="137"/>
      <c r="AD11" s="575">
        <v>9</v>
      </c>
      <c r="AE11" s="53"/>
      <c r="AF11" s="53"/>
      <c r="AG11" s="184"/>
      <c r="AH11" s="227"/>
      <c r="AI11" s="129">
        <v>12</v>
      </c>
      <c r="AJ11" s="53"/>
      <c r="AK11" s="226"/>
      <c r="AL11" s="184"/>
      <c r="AM11" s="137"/>
      <c r="AN11" s="365"/>
      <c r="AO11" s="366"/>
      <c r="AP11" s="366"/>
      <c r="AQ11" s="366"/>
      <c r="AR11" s="367"/>
      <c r="AS11" s="368"/>
      <c r="AT11" s="366"/>
      <c r="AU11" s="366"/>
      <c r="AV11" s="366"/>
      <c r="AW11" s="369"/>
      <c r="AX11" s="365"/>
      <c r="AY11" s="366"/>
      <c r="AZ11" s="366"/>
      <c r="BA11" s="366"/>
      <c r="BB11" s="367"/>
      <c r="BC11" s="368"/>
      <c r="BD11" s="366"/>
      <c r="BE11" s="366"/>
      <c r="BF11" s="366"/>
      <c r="BG11" s="369"/>
      <c r="BH11" s="47">
        <f>SUM(T11:AM11)</f>
        <v>60</v>
      </c>
      <c r="BI11" s="164"/>
      <c r="BK11" s="163" t="s">
        <v>27</v>
      </c>
      <c r="BL11" s="163" t="s">
        <v>129</v>
      </c>
      <c r="BN11" s="165" t="s">
        <v>118</v>
      </c>
    </row>
    <row r="12" spans="1:68" x14ac:dyDescent="0.25">
      <c r="A12" s="203"/>
      <c r="B12" s="204"/>
      <c r="C12" s="204"/>
      <c r="D12" s="48"/>
      <c r="E12" s="222"/>
      <c r="F12" s="304" t="s">
        <v>113</v>
      </c>
      <c r="G12" s="205"/>
      <c r="H12" s="49"/>
      <c r="I12" s="49"/>
      <c r="J12" s="50"/>
      <c r="K12" s="49"/>
      <c r="L12" s="49"/>
      <c r="M12" s="49"/>
      <c r="N12" s="208"/>
      <c r="O12" s="177" t="s">
        <v>102</v>
      </c>
      <c r="P12" s="51"/>
      <c r="Q12" s="52"/>
      <c r="R12" s="195"/>
      <c r="S12" s="252"/>
      <c r="T12" s="237">
        <v>0</v>
      </c>
      <c r="U12" s="53"/>
      <c r="V12" s="53"/>
      <c r="W12" s="54"/>
      <c r="X12" s="227"/>
      <c r="Y12" s="129">
        <v>0</v>
      </c>
      <c r="Z12" s="53"/>
      <c r="AA12" s="226"/>
      <c r="AB12" s="184"/>
      <c r="AC12" s="137"/>
      <c r="AD12" s="129">
        <v>7</v>
      </c>
      <c r="AE12" s="53"/>
      <c r="AF12" s="53"/>
      <c r="AG12" s="184"/>
      <c r="AH12" s="227"/>
      <c r="AI12" s="129">
        <v>10</v>
      </c>
      <c r="AJ12" s="53"/>
      <c r="AK12" s="226"/>
      <c r="AL12" s="184"/>
      <c r="AM12" s="137"/>
      <c r="AN12" s="365"/>
      <c r="AO12" s="366"/>
      <c r="AP12" s="366"/>
      <c r="AQ12" s="366"/>
      <c r="AR12" s="367"/>
      <c r="AS12" s="368"/>
      <c r="AT12" s="366"/>
      <c r="AU12" s="366"/>
      <c r="AV12" s="366"/>
      <c r="AW12" s="369"/>
      <c r="AX12" s="365"/>
      <c r="AY12" s="366"/>
      <c r="AZ12" s="366"/>
      <c r="BA12" s="366"/>
      <c r="BB12" s="367"/>
      <c r="BC12" s="368"/>
      <c r="BD12" s="366"/>
      <c r="BE12" s="366"/>
      <c r="BF12" s="366"/>
      <c r="BG12" s="369"/>
      <c r="BH12" s="47">
        <f t="shared" ref="BH12:BH13" si="0">SUM(T12:AM12)</f>
        <v>17</v>
      </c>
      <c r="BI12" s="83">
        <f>SUM(BH11:BH12)</f>
        <v>77</v>
      </c>
      <c r="BK12" s="163">
        <v>4</v>
      </c>
      <c r="BL12" s="163">
        <v>1</v>
      </c>
      <c r="BM12" s="37">
        <f>SUM(BI12:BL12)</f>
        <v>82</v>
      </c>
      <c r="BN12" s="166">
        <v>82</v>
      </c>
    </row>
    <row r="13" spans="1:68" x14ac:dyDescent="0.25">
      <c r="A13" s="203"/>
      <c r="B13" s="204"/>
      <c r="C13" s="204"/>
      <c r="D13" s="48"/>
      <c r="E13" s="222"/>
      <c r="F13" s="351"/>
      <c r="G13" s="205"/>
      <c r="H13" s="49"/>
      <c r="I13" s="49"/>
      <c r="J13" s="50"/>
      <c r="K13" s="49"/>
      <c r="L13" s="49"/>
      <c r="M13" s="49"/>
      <c r="N13" s="208"/>
      <c r="O13" s="51" t="s">
        <v>27</v>
      </c>
      <c r="P13" s="51"/>
      <c r="Q13" s="52"/>
      <c r="R13" s="195"/>
      <c r="S13" s="252"/>
      <c r="T13" s="237">
        <v>0</v>
      </c>
      <c r="U13" s="53"/>
      <c r="V13" s="53"/>
      <c r="W13" s="54"/>
      <c r="X13" s="227"/>
      <c r="Y13" s="129">
        <v>2</v>
      </c>
      <c r="Z13" s="53"/>
      <c r="AA13" s="226"/>
      <c r="AB13" s="184"/>
      <c r="AC13" s="137"/>
      <c r="AD13" s="129">
        <v>1</v>
      </c>
      <c r="AE13" s="53"/>
      <c r="AF13" s="53"/>
      <c r="AG13" s="184"/>
      <c r="AH13" s="227"/>
      <c r="AI13" s="129">
        <v>1</v>
      </c>
      <c r="AJ13" s="53"/>
      <c r="AK13" s="226"/>
      <c r="AL13" s="184"/>
      <c r="AM13" s="137"/>
      <c r="AN13" s="365"/>
      <c r="AO13" s="366"/>
      <c r="AP13" s="366"/>
      <c r="AQ13" s="366"/>
      <c r="AR13" s="367"/>
      <c r="AS13" s="368"/>
      <c r="AT13" s="366"/>
      <c r="AU13" s="366"/>
      <c r="AV13" s="366"/>
      <c r="AW13" s="369"/>
      <c r="AX13" s="365"/>
      <c r="AY13" s="366"/>
      <c r="AZ13" s="366"/>
      <c r="BA13" s="366"/>
      <c r="BB13" s="367"/>
      <c r="BC13" s="368"/>
      <c r="BD13" s="366"/>
      <c r="BE13" s="366"/>
      <c r="BF13" s="366"/>
      <c r="BG13" s="369"/>
      <c r="BH13" s="220">
        <f t="shared" si="0"/>
        <v>4</v>
      </c>
      <c r="BI13" s="83"/>
      <c r="BK13" s="163"/>
      <c r="BL13" s="163"/>
      <c r="BN13" s="166"/>
    </row>
    <row r="14" spans="1:68" s="295" customFormat="1" x14ac:dyDescent="0.25">
      <c r="A14" s="297"/>
      <c r="B14" s="298" t="s">
        <v>24</v>
      </c>
      <c r="C14" s="298"/>
      <c r="D14" s="56"/>
      <c r="E14" s="495">
        <v>432</v>
      </c>
      <c r="F14" s="299"/>
      <c r="G14" s="300"/>
      <c r="H14" s="299"/>
      <c r="I14" s="299"/>
      <c r="J14" s="57"/>
      <c r="K14" s="299"/>
      <c r="L14" s="299"/>
      <c r="M14" s="308" t="s">
        <v>24</v>
      </c>
      <c r="N14" s="301"/>
      <c r="O14" s="216"/>
      <c r="P14" s="216"/>
      <c r="Q14" s="216"/>
      <c r="R14" s="215"/>
      <c r="S14" s="302"/>
      <c r="T14" s="284">
        <f>(T11+T12+T13)*36</f>
        <v>612</v>
      </c>
      <c r="U14" s="285"/>
      <c r="V14" s="286"/>
      <c r="W14" s="287"/>
      <c r="X14" s="288"/>
      <c r="Y14" s="289">
        <f>(Y11+Y12+Y13)*36</f>
        <v>864</v>
      </c>
      <c r="Z14" s="285"/>
      <c r="AA14" s="290"/>
      <c r="AB14" s="291"/>
      <c r="AC14" s="292"/>
      <c r="AD14" s="289">
        <f>(AD11+AD12++AD13)*36</f>
        <v>612</v>
      </c>
      <c r="AE14" s="285"/>
      <c r="AF14" s="286"/>
      <c r="AG14" s="291"/>
      <c r="AH14" s="288"/>
      <c r="AI14" s="289">
        <f>(AI11+AI12+AI13)*36</f>
        <v>828</v>
      </c>
      <c r="AJ14" s="285"/>
      <c r="AK14" s="290"/>
      <c r="AL14" s="291"/>
      <c r="AM14" s="292"/>
      <c r="AN14" s="370">
        <f>(AN11+AN12+AN13)*36</f>
        <v>0</v>
      </c>
      <c r="AO14" s="371"/>
      <c r="AP14" s="371"/>
      <c r="AQ14" s="371"/>
      <c r="AR14" s="372"/>
      <c r="AS14" s="373"/>
      <c r="AT14" s="371"/>
      <c r="AU14" s="371"/>
      <c r="AV14" s="371"/>
      <c r="AW14" s="374"/>
      <c r="AX14" s="370">
        <f>(AX11+AX12+AX13)*36</f>
        <v>0</v>
      </c>
      <c r="AY14" s="371"/>
      <c r="AZ14" s="371"/>
      <c r="BA14" s="371"/>
      <c r="BB14" s="372"/>
      <c r="BC14" s="373">
        <f>(BC11+BC12+BC13)*36</f>
        <v>0</v>
      </c>
      <c r="BD14" s="371"/>
      <c r="BE14" s="371"/>
      <c r="BF14" s="371"/>
      <c r="BG14" s="374"/>
      <c r="BH14" s="293">
        <f>SUM(T14:AT14)</f>
        <v>2916</v>
      </c>
      <c r="BI14" s="294"/>
      <c r="BP14" s="296"/>
    </row>
    <row r="15" spans="1:68" s="295" customFormat="1" x14ac:dyDescent="0.25">
      <c r="A15" s="297"/>
      <c r="B15" s="298" t="s">
        <v>25</v>
      </c>
      <c r="C15" s="298"/>
      <c r="D15" s="56"/>
      <c r="E15" s="516">
        <f>E18+E38</f>
        <v>432</v>
      </c>
      <c r="F15" s="299"/>
      <c r="G15" s="300"/>
      <c r="H15" s="299"/>
      <c r="I15" s="299"/>
      <c r="J15" s="57"/>
      <c r="K15" s="299"/>
      <c r="L15" s="299"/>
      <c r="M15" s="308" t="s">
        <v>25</v>
      </c>
      <c r="N15" s="301"/>
      <c r="O15" s="216"/>
      <c r="P15" s="216"/>
      <c r="Q15" s="216"/>
      <c r="R15" s="215"/>
      <c r="S15" s="302"/>
      <c r="T15" s="284">
        <f t="shared" ref="T15:AM15" si="1">T18+T38</f>
        <v>612</v>
      </c>
      <c r="U15" s="285">
        <f t="shared" si="1"/>
        <v>0</v>
      </c>
      <c r="V15" s="303">
        <f t="shared" si="1"/>
        <v>0</v>
      </c>
      <c r="W15" s="287">
        <f t="shared" si="1"/>
        <v>0</v>
      </c>
      <c r="X15" s="288">
        <f t="shared" si="1"/>
        <v>0</v>
      </c>
      <c r="Y15" s="289">
        <f t="shared" si="1"/>
        <v>787</v>
      </c>
      <c r="Z15" s="285">
        <f t="shared" si="1"/>
        <v>5</v>
      </c>
      <c r="AA15" s="286">
        <f t="shared" si="1"/>
        <v>0</v>
      </c>
      <c r="AB15" s="287">
        <f t="shared" si="1"/>
        <v>36</v>
      </c>
      <c r="AC15" s="292">
        <f t="shared" si="1"/>
        <v>36</v>
      </c>
      <c r="AD15" s="289">
        <f t="shared" si="1"/>
        <v>324</v>
      </c>
      <c r="AE15" s="285">
        <f t="shared" si="1"/>
        <v>0</v>
      </c>
      <c r="AF15" s="448">
        <f>AF18+AF38</f>
        <v>252</v>
      </c>
      <c r="AG15" s="291">
        <f t="shared" si="1"/>
        <v>16</v>
      </c>
      <c r="AH15" s="288">
        <f t="shared" si="1"/>
        <v>20</v>
      </c>
      <c r="AI15" s="289">
        <f t="shared" si="1"/>
        <v>426</v>
      </c>
      <c r="AJ15" s="285">
        <f t="shared" si="1"/>
        <v>6</v>
      </c>
      <c r="AK15" s="448">
        <f>AK18+AK38</f>
        <v>360</v>
      </c>
      <c r="AL15" s="287">
        <f t="shared" si="1"/>
        <v>16</v>
      </c>
      <c r="AM15" s="292">
        <f t="shared" si="1"/>
        <v>20</v>
      </c>
      <c r="AN15" s="370"/>
      <c r="AO15" s="371"/>
      <c r="AP15" s="371"/>
      <c r="AQ15" s="371"/>
      <c r="AR15" s="372"/>
      <c r="AS15" s="373"/>
      <c r="AT15" s="371"/>
      <c r="AU15" s="371"/>
      <c r="AV15" s="371"/>
      <c r="AW15" s="374"/>
      <c r="AX15" s="370"/>
      <c r="AY15" s="371"/>
      <c r="AZ15" s="371"/>
      <c r="BA15" s="371"/>
      <c r="BB15" s="372"/>
      <c r="BC15" s="373"/>
      <c r="BD15" s="371"/>
      <c r="BE15" s="371"/>
      <c r="BF15" s="371"/>
      <c r="BG15" s="374"/>
      <c r="BH15" s="293">
        <f>SUM(T15:AT15)</f>
        <v>2916</v>
      </c>
      <c r="BI15" s="294"/>
      <c r="BP15" s="296"/>
    </row>
    <row r="16" spans="1:68" s="295" customFormat="1" x14ac:dyDescent="0.25">
      <c r="A16" s="297"/>
      <c r="B16" s="298" t="s">
        <v>26</v>
      </c>
      <c r="C16" s="298"/>
      <c r="D16" s="56"/>
      <c r="E16" s="495">
        <f>E14-E15</f>
        <v>0</v>
      </c>
      <c r="F16" s="350"/>
      <c r="G16" s="305"/>
      <c r="H16" s="299"/>
      <c r="I16" s="299"/>
      <c r="J16" s="57"/>
      <c r="K16" s="299"/>
      <c r="L16" s="299"/>
      <c r="M16" s="308" t="s">
        <v>26</v>
      </c>
      <c r="N16" s="301"/>
      <c r="O16" s="216"/>
      <c r="P16" s="216"/>
      <c r="Q16" s="216"/>
      <c r="R16" s="215"/>
      <c r="S16" s="302"/>
      <c r="T16" s="306">
        <f>T14-T15-U15-V15-W15-X15</f>
        <v>0</v>
      </c>
      <c r="U16" s="285"/>
      <c r="V16" s="286"/>
      <c r="W16" s="287"/>
      <c r="X16" s="288"/>
      <c r="Y16" s="307">
        <f>Y14-Y15-Z15-AA15-AB15-AC15</f>
        <v>0</v>
      </c>
      <c r="Z16" s="285"/>
      <c r="AA16" s="290"/>
      <c r="AB16" s="291"/>
      <c r="AC16" s="292"/>
      <c r="AD16" s="307">
        <f>AD14-AD15-AE15-AF15-AG15-AH15</f>
        <v>0</v>
      </c>
      <c r="AE16" s="285"/>
      <c r="AF16" s="286"/>
      <c r="AG16" s="291"/>
      <c r="AH16" s="288"/>
      <c r="AI16" s="513">
        <f>AI14-AI15-AJ15-AK15-AL15-AM15</f>
        <v>0</v>
      </c>
      <c r="AJ16" s="285"/>
      <c r="AK16" s="290"/>
      <c r="AL16" s="291"/>
      <c r="AM16" s="292"/>
      <c r="AN16" s="370">
        <f>AN14-AN15-AO15-AP15-AQ15-AR15</f>
        <v>0</v>
      </c>
      <c r="AO16" s="371"/>
      <c r="AP16" s="371"/>
      <c r="AQ16" s="371"/>
      <c r="AR16" s="372"/>
      <c r="AS16" s="373"/>
      <c r="AT16" s="371"/>
      <c r="AU16" s="371"/>
      <c r="AV16" s="371"/>
      <c r="AW16" s="374"/>
      <c r="AX16" s="370"/>
      <c r="AY16" s="371"/>
      <c r="AZ16" s="371"/>
      <c r="BA16" s="371"/>
      <c r="BB16" s="372"/>
      <c r="BC16" s="373"/>
      <c r="BD16" s="371"/>
      <c r="BE16" s="371"/>
      <c r="BF16" s="371"/>
      <c r="BG16" s="374"/>
      <c r="BH16" s="293">
        <f>SUM(T16:AT16)</f>
        <v>0</v>
      </c>
      <c r="BI16" s="294"/>
      <c r="BP16" s="296"/>
    </row>
    <row r="17" spans="1:148" s="67" customFormat="1" hidden="1" x14ac:dyDescent="0.25">
      <c r="A17" s="59"/>
      <c r="B17" s="10"/>
      <c r="C17" s="10"/>
      <c r="D17" s="61"/>
      <c r="E17" s="13"/>
      <c r="F17" s="60"/>
      <c r="G17" s="60"/>
      <c r="H17" s="60"/>
      <c r="I17" s="60"/>
      <c r="J17" s="60"/>
      <c r="K17" s="60"/>
      <c r="L17" s="60"/>
      <c r="M17" s="60"/>
      <c r="N17" s="62"/>
      <c r="O17" s="63"/>
      <c r="P17" s="63"/>
      <c r="Q17" s="63"/>
      <c r="R17" s="196"/>
      <c r="S17" s="253"/>
      <c r="T17" s="238"/>
      <c r="U17" s="64"/>
      <c r="V17" s="64"/>
      <c r="W17" s="64"/>
      <c r="X17" s="228"/>
      <c r="Y17" s="130"/>
      <c r="Z17" s="64"/>
      <c r="AA17" s="182"/>
      <c r="AB17" s="182"/>
      <c r="AC17" s="138"/>
      <c r="AD17" s="130"/>
      <c r="AE17" s="64"/>
      <c r="AF17" s="64"/>
      <c r="AG17" s="182"/>
      <c r="AH17" s="228"/>
      <c r="AI17" s="130"/>
      <c r="AJ17" s="64"/>
      <c r="AK17" s="182"/>
      <c r="AL17" s="182"/>
      <c r="AM17" s="138"/>
      <c r="AN17" s="365"/>
      <c r="AO17" s="366"/>
      <c r="AP17" s="366"/>
      <c r="AQ17" s="366"/>
      <c r="AR17" s="367"/>
      <c r="AS17" s="368"/>
      <c r="AT17" s="366"/>
      <c r="AU17" s="366"/>
      <c r="AV17" s="366"/>
      <c r="AW17" s="369"/>
      <c r="AX17" s="365"/>
      <c r="AY17" s="366"/>
      <c r="AZ17" s="366"/>
      <c r="BA17" s="366"/>
      <c r="BB17" s="367"/>
      <c r="BC17" s="368"/>
      <c r="BD17" s="366"/>
      <c r="BE17" s="366"/>
      <c r="BF17" s="366"/>
      <c r="BG17" s="369"/>
      <c r="BH17" s="65"/>
      <c r="BI17" s="66">
        <f>BI19+BI31+BI34</f>
        <v>1476</v>
      </c>
      <c r="BJ17" s="66"/>
      <c r="BP17" s="154"/>
    </row>
    <row r="18" spans="1:148" ht="31.5" customHeight="1" x14ac:dyDescent="0.25">
      <c r="A18" s="473" t="s">
        <v>28</v>
      </c>
      <c r="B18" s="473" t="s">
        <v>29</v>
      </c>
      <c r="C18" s="474" t="s">
        <v>207</v>
      </c>
      <c r="D18" s="454">
        <f>D19+D31+D34</f>
        <v>0</v>
      </c>
      <c r="E18" s="454">
        <f>E19+E31+E34</f>
        <v>0</v>
      </c>
      <c r="F18" s="454">
        <f>F19+F31+F34+F36</f>
        <v>1476</v>
      </c>
      <c r="G18" s="454">
        <f>G19+G31+G34+G36</f>
        <v>344</v>
      </c>
      <c r="H18" s="454">
        <f>H19+H31+H34+H36</f>
        <v>5</v>
      </c>
      <c r="I18" s="454">
        <f>I19+I31+I34+I36</f>
        <v>1409</v>
      </c>
      <c r="J18" s="455">
        <f t="shared" ref="J18:J67" si="2">K18+L18+M18</f>
        <v>1409</v>
      </c>
      <c r="K18" s="454">
        <f>K19+K31+K34+K36</f>
        <v>737</v>
      </c>
      <c r="L18" s="454">
        <f>L19+L31+L34+L36</f>
        <v>672</v>
      </c>
      <c r="M18" s="454">
        <f t="shared" ref="M18:BG18" si="3">M19+M31+M34</f>
        <v>0</v>
      </c>
      <c r="N18" s="454">
        <f t="shared" si="3"/>
        <v>0</v>
      </c>
      <c r="O18" s="454">
        <f>O19+O31+O34</f>
        <v>32</v>
      </c>
      <c r="P18" s="454">
        <f t="shared" si="3"/>
        <v>0</v>
      </c>
      <c r="Q18" s="454">
        <f t="shared" si="3"/>
        <v>30</v>
      </c>
      <c r="R18" s="454">
        <f t="shared" si="3"/>
        <v>1476</v>
      </c>
      <c r="S18" s="475">
        <f t="shared" si="3"/>
        <v>1409</v>
      </c>
      <c r="T18" s="476">
        <f t="shared" si="3"/>
        <v>612</v>
      </c>
      <c r="U18" s="454">
        <f t="shared" si="3"/>
        <v>0</v>
      </c>
      <c r="V18" s="454">
        <f t="shared" si="3"/>
        <v>0</v>
      </c>
      <c r="W18" s="454">
        <f t="shared" si="3"/>
        <v>0</v>
      </c>
      <c r="X18" s="477">
        <f t="shared" si="3"/>
        <v>0</v>
      </c>
      <c r="Y18" s="478">
        <f t="shared" si="3"/>
        <v>643</v>
      </c>
      <c r="Z18" s="454">
        <f t="shared" si="3"/>
        <v>5</v>
      </c>
      <c r="AA18" s="454">
        <f t="shared" si="3"/>
        <v>0</v>
      </c>
      <c r="AB18" s="454">
        <f t="shared" si="3"/>
        <v>24</v>
      </c>
      <c r="AC18" s="479">
        <f t="shared" si="3"/>
        <v>24</v>
      </c>
      <c r="AD18" s="478">
        <f t="shared" si="3"/>
        <v>90</v>
      </c>
      <c r="AE18" s="454">
        <f t="shared" si="3"/>
        <v>0</v>
      </c>
      <c r="AF18" s="454">
        <f t="shared" si="3"/>
        <v>0</v>
      </c>
      <c r="AG18" s="475">
        <f t="shared" si="3"/>
        <v>0</v>
      </c>
      <c r="AH18" s="477">
        <f t="shared" si="3"/>
        <v>0</v>
      </c>
      <c r="AI18" s="478">
        <f t="shared" si="3"/>
        <v>64</v>
      </c>
      <c r="AJ18" s="454">
        <f t="shared" si="3"/>
        <v>0</v>
      </c>
      <c r="AK18" s="454">
        <f t="shared" si="3"/>
        <v>0</v>
      </c>
      <c r="AL18" s="454">
        <f t="shared" si="3"/>
        <v>8</v>
      </c>
      <c r="AM18" s="479">
        <f t="shared" si="3"/>
        <v>6</v>
      </c>
      <c r="AN18" s="375">
        <f t="shared" si="3"/>
        <v>0</v>
      </c>
      <c r="AO18" s="376">
        <f t="shared" si="3"/>
        <v>0</v>
      </c>
      <c r="AP18" s="376">
        <f t="shared" si="3"/>
        <v>0</v>
      </c>
      <c r="AQ18" s="376">
        <f t="shared" si="3"/>
        <v>0</v>
      </c>
      <c r="AR18" s="377">
        <f t="shared" si="3"/>
        <v>0</v>
      </c>
      <c r="AS18" s="378">
        <f t="shared" si="3"/>
        <v>0</v>
      </c>
      <c r="AT18" s="376">
        <f t="shared" si="3"/>
        <v>0</v>
      </c>
      <c r="AU18" s="376">
        <f t="shared" si="3"/>
        <v>0</v>
      </c>
      <c r="AV18" s="376">
        <f t="shared" si="3"/>
        <v>0</v>
      </c>
      <c r="AW18" s="379">
        <f t="shared" si="3"/>
        <v>0</v>
      </c>
      <c r="AX18" s="380">
        <f t="shared" si="3"/>
        <v>0</v>
      </c>
      <c r="AY18" s="376">
        <f t="shared" si="3"/>
        <v>0</v>
      </c>
      <c r="AZ18" s="376">
        <f t="shared" si="3"/>
        <v>0</v>
      </c>
      <c r="BA18" s="376">
        <f t="shared" si="3"/>
        <v>0</v>
      </c>
      <c r="BB18" s="377">
        <f t="shared" si="3"/>
        <v>0</v>
      </c>
      <c r="BC18" s="378">
        <f t="shared" si="3"/>
        <v>0</v>
      </c>
      <c r="BD18" s="376">
        <f t="shared" si="3"/>
        <v>0</v>
      </c>
      <c r="BE18" s="376">
        <f t="shared" si="3"/>
        <v>0</v>
      </c>
      <c r="BF18" s="376">
        <f t="shared" si="3"/>
        <v>0</v>
      </c>
      <c r="BG18" s="381">
        <f t="shared" si="3"/>
        <v>0</v>
      </c>
      <c r="BH18" s="46">
        <f>T18+U18+Y18+Z18+AD18+AE18+AI18+AJ18+AN18+AO18+AS18+AT18</f>
        <v>1414</v>
      </c>
      <c r="BI18" s="167" t="s">
        <v>130</v>
      </c>
      <c r="BJ18" s="357" t="s">
        <v>177</v>
      </c>
      <c r="BM18" s="581"/>
      <c r="BN18" s="581"/>
      <c r="BO18" s="581"/>
      <c r="BP18" s="582"/>
      <c r="BQ18" s="581"/>
      <c r="BR18" s="581"/>
      <c r="BS18" s="581"/>
      <c r="BT18" s="581"/>
      <c r="BU18" s="581"/>
      <c r="BV18" s="581"/>
      <c r="BW18" s="581"/>
      <c r="BX18" s="581"/>
      <c r="BY18" s="581"/>
      <c r="BZ18" s="581"/>
      <c r="CA18" s="581"/>
      <c r="CB18" s="581"/>
      <c r="CC18" s="581"/>
      <c r="CD18" s="581"/>
      <c r="CE18" s="581"/>
      <c r="CF18" s="581"/>
      <c r="CG18" s="581"/>
      <c r="CH18" s="581"/>
      <c r="CI18" s="581"/>
      <c r="CJ18" s="581"/>
      <c r="CK18" s="581"/>
      <c r="CL18" s="581"/>
      <c r="CM18" s="581"/>
      <c r="CN18" s="581"/>
      <c r="CO18" s="581"/>
      <c r="CP18" s="581"/>
      <c r="CQ18" s="581"/>
      <c r="CR18" s="581"/>
      <c r="CS18" s="581"/>
      <c r="CT18" s="581"/>
      <c r="CU18" s="581"/>
      <c r="CV18" s="581"/>
      <c r="CW18" s="581"/>
      <c r="CX18" s="581"/>
      <c r="CY18" s="581"/>
      <c r="CZ18" s="581"/>
      <c r="DA18" s="581"/>
      <c r="DB18" s="581"/>
      <c r="DC18" s="581"/>
      <c r="DD18" s="581"/>
      <c r="DE18" s="581"/>
      <c r="DF18" s="581"/>
      <c r="DG18" s="581"/>
      <c r="DH18" s="581"/>
      <c r="DI18" s="581"/>
      <c r="DJ18" s="581"/>
      <c r="DK18" s="581"/>
      <c r="DL18" s="581"/>
      <c r="DM18" s="581"/>
      <c r="DN18" s="581"/>
      <c r="DO18" s="581"/>
      <c r="DP18" s="581"/>
      <c r="DQ18" s="581"/>
      <c r="DR18" s="581"/>
      <c r="DS18" s="581"/>
      <c r="DT18" s="581"/>
      <c r="DU18" s="581"/>
      <c r="DV18" s="581"/>
      <c r="DW18" s="581"/>
      <c r="DX18" s="581"/>
      <c r="DY18" s="581"/>
      <c r="DZ18" s="581"/>
      <c r="EA18" s="581"/>
      <c r="EB18" s="581"/>
      <c r="EC18" s="581"/>
      <c r="ED18" s="581"/>
      <c r="EE18" s="581"/>
      <c r="EF18" s="581"/>
      <c r="EG18" s="581"/>
      <c r="EH18" s="581"/>
      <c r="EI18" s="581"/>
      <c r="EJ18" s="581"/>
      <c r="EK18" s="581"/>
      <c r="EL18" s="581"/>
      <c r="EM18" s="581"/>
      <c r="EN18" s="581"/>
      <c r="EO18" s="581"/>
      <c r="EP18" s="581"/>
      <c r="EQ18" s="581"/>
      <c r="ER18" s="581"/>
    </row>
    <row r="19" spans="1:148" s="73" customFormat="1" ht="30" customHeight="1" x14ac:dyDescent="0.25">
      <c r="A19" s="27" t="s">
        <v>30</v>
      </c>
      <c r="B19" s="489" t="s">
        <v>31</v>
      </c>
      <c r="C19" s="26" t="s">
        <v>204</v>
      </c>
      <c r="D19" s="23">
        <f t="shared" ref="D19:I19" si="4">SUM(D20:D30)</f>
        <v>0</v>
      </c>
      <c r="E19" s="23">
        <f t="shared" si="4"/>
        <v>0</v>
      </c>
      <c r="F19" s="23">
        <f t="shared" si="4"/>
        <v>924</v>
      </c>
      <c r="G19" s="23">
        <f t="shared" si="4"/>
        <v>190</v>
      </c>
      <c r="H19" s="23">
        <f t="shared" si="4"/>
        <v>0</v>
      </c>
      <c r="I19" s="23">
        <f t="shared" si="4"/>
        <v>901</v>
      </c>
      <c r="J19" s="70">
        <f t="shared" si="2"/>
        <v>901</v>
      </c>
      <c r="K19" s="23">
        <f t="shared" ref="K19:AP19" si="5">SUM(K20:K30)</f>
        <v>387</v>
      </c>
      <c r="L19" s="23">
        <f t="shared" si="5"/>
        <v>514</v>
      </c>
      <c r="M19" s="23">
        <f t="shared" si="5"/>
        <v>0</v>
      </c>
      <c r="N19" s="23">
        <f t="shared" si="5"/>
        <v>0</v>
      </c>
      <c r="O19" s="23">
        <f t="shared" si="5"/>
        <v>11</v>
      </c>
      <c r="P19" s="23">
        <f t="shared" si="5"/>
        <v>0</v>
      </c>
      <c r="Q19" s="23">
        <f t="shared" si="5"/>
        <v>12</v>
      </c>
      <c r="R19" s="23">
        <f t="shared" si="5"/>
        <v>924</v>
      </c>
      <c r="S19" s="183">
        <f t="shared" si="5"/>
        <v>901</v>
      </c>
      <c r="T19" s="239">
        <f t="shared" si="5"/>
        <v>476</v>
      </c>
      <c r="U19" s="23">
        <f t="shared" si="5"/>
        <v>0</v>
      </c>
      <c r="V19" s="23">
        <f t="shared" si="5"/>
        <v>0</v>
      </c>
      <c r="W19" s="23">
        <f t="shared" si="5"/>
        <v>0</v>
      </c>
      <c r="X19" s="229">
        <f t="shared" si="5"/>
        <v>0</v>
      </c>
      <c r="Y19" s="183">
        <f t="shared" si="5"/>
        <v>425</v>
      </c>
      <c r="Z19" s="23">
        <f t="shared" si="5"/>
        <v>0</v>
      </c>
      <c r="AA19" s="23">
        <f t="shared" si="5"/>
        <v>0</v>
      </c>
      <c r="AB19" s="23">
        <f t="shared" si="5"/>
        <v>11</v>
      </c>
      <c r="AC19" s="139">
        <f t="shared" si="5"/>
        <v>12</v>
      </c>
      <c r="AD19" s="131">
        <f t="shared" si="5"/>
        <v>0</v>
      </c>
      <c r="AE19" s="23">
        <f t="shared" si="5"/>
        <v>0</v>
      </c>
      <c r="AF19" s="23">
        <f t="shared" si="5"/>
        <v>0</v>
      </c>
      <c r="AG19" s="183">
        <f t="shared" si="5"/>
        <v>0</v>
      </c>
      <c r="AH19" s="229">
        <f t="shared" si="5"/>
        <v>0</v>
      </c>
      <c r="AI19" s="131">
        <f t="shared" si="5"/>
        <v>0</v>
      </c>
      <c r="AJ19" s="23">
        <f t="shared" si="5"/>
        <v>0</v>
      </c>
      <c r="AK19" s="23">
        <f t="shared" si="5"/>
        <v>0</v>
      </c>
      <c r="AL19" s="23">
        <f t="shared" si="5"/>
        <v>0</v>
      </c>
      <c r="AM19" s="139">
        <f t="shared" si="5"/>
        <v>0</v>
      </c>
      <c r="AN19" s="375">
        <f t="shared" si="5"/>
        <v>0</v>
      </c>
      <c r="AO19" s="376">
        <f t="shared" si="5"/>
        <v>0</v>
      </c>
      <c r="AP19" s="376">
        <f t="shared" si="5"/>
        <v>0</v>
      </c>
      <c r="AQ19" s="376">
        <f t="shared" ref="AQ19:BG19" si="6">SUM(AQ20:AQ30)</f>
        <v>0</v>
      </c>
      <c r="AR19" s="377">
        <f t="shared" si="6"/>
        <v>0</v>
      </c>
      <c r="AS19" s="378">
        <f t="shared" si="6"/>
        <v>0</v>
      </c>
      <c r="AT19" s="376">
        <f t="shared" si="6"/>
        <v>0</v>
      </c>
      <c r="AU19" s="376">
        <f t="shared" si="6"/>
        <v>0</v>
      </c>
      <c r="AV19" s="376">
        <f t="shared" si="6"/>
        <v>0</v>
      </c>
      <c r="AW19" s="379">
        <f t="shared" si="6"/>
        <v>0</v>
      </c>
      <c r="AX19" s="380">
        <f t="shared" si="6"/>
        <v>0</v>
      </c>
      <c r="AY19" s="376">
        <f t="shared" si="6"/>
        <v>0</v>
      </c>
      <c r="AZ19" s="376">
        <f t="shared" si="6"/>
        <v>0</v>
      </c>
      <c r="BA19" s="376">
        <f t="shared" si="6"/>
        <v>0</v>
      </c>
      <c r="BB19" s="377">
        <f t="shared" si="6"/>
        <v>0</v>
      </c>
      <c r="BC19" s="378">
        <f t="shared" si="6"/>
        <v>0</v>
      </c>
      <c r="BD19" s="376">
        <f t="shared" si="6"/>
        <v>0</v>
      </c>
      <c r="BE19" s="376">
        <f t="shared" si="6"/>
        <v>0</v>
      </c>
      <c r="BF19" s="376">
        <f t="shared" si="6"/>
        <v>0</v>
      </c>
      <c r="BG19" s="381">
        <f t="shared" si="6"/>
        <v>0</v>
      </c>
      <c r="BH19" s="46">
        <f>T19+U19+Y19+Z19+AD19+AE19+AI19+AJ19+AN19+AO19+AS19+AT19</f>
        <v>901</v>
      </c>
      <c r="BI19" s="71">
        <f>SUM(BI20:BI30)</f>
        <v>1228</v>
      </c>
      <c r="BJ19" s="71">
        <f>SUM(BJ20:BJ30)</f>
        <v>901</v>
      </c>
      <c r="BM19" s="581"/>
      <c r="BN19" s="581"/>
      <c r="BO19" s="581"/>
      <c r="BP19" s="582"/>
      <c r="BQ19" s="581"/>
      <c r="BR19" s="581"/>
      <c r="BS19" s="581"/>
      <c r="BT19" s="581"/>
      <c r="BU19" s="581"/>
      <c r="BV19" s="581"/>
      <c r="BW19" s="581"/>
      <c r="BX19" s="581"/>
      <c r="BY19" s="581"/>
      <c r="BZ19" s="581"/>
      <c r="CA19" s="581"/>
      <c r="CB19" s="581"/>
      <c r="CC19" s="581"/>
      <c r="CD19" s="581"/>
      <c r="CE19" s="581"/>
      <c r="CF19" s="581"/>
      <c r="CG19" s="581"/>
      <c r="CH19" s="581"/>
      <c r="CI19" s="581"/>
      <c r="CJ19" s="581"/>
      <c r="CK19" s="581"/>
      <c r="CL19" s="581"/>
      <c r="CM19" s="581"/>
      <c r="CN19" s="581"/>
      <c r="CO19" s="581"/>
      <c r="CP19" s="581"/>
      <c r="CQ19" s="581"/>
      <c r="CR19" s="581"/>
      <c r="CS19" s="581"/>
      <c r="CT19" s="581"/>
      <c r="CU19" s="581"/>
      <c r="CV19" s="581"/>
      <c r="CW19" s="581"/>
      <c r="CX19" s="581"/>
      <c r="CY19" s="581"/>
      <c r="CZ19" s="581"/>
      <c r="DA19" s="581"/>
      <c r="DB19" s="581"/>
      <c r="DC19" s="581"/>
      <c r="DD19" s="581"/>
      <c r="DE19" s="581"/>
      <c r="DF19" s="581"/>
      <c r="DG19" s="581"/>
      <c r="DH19" s="581"/>
      <c r="DI19" s="581"/>
      <c r="DJ19" s="581"/>
      <c r="DK19" s="581"/>
      <c r="DL19" s="581"/>
      <c r="DM19" s="581"/>
      <c r="DN19" s="581"/>
      <c r="DO19" s="581"/>
      <c r="DP19" s="581"/>
      <c r="DQ19" s="581"/>
      <c r="DR19" s="581"/>
      <c r="DS19" s="581"/>
      <c r="DT19" s="581"/>
      <c r="DU19" s="581"/>
      <c r="DV19" s="581"/>
      <c r="DW19" s="581"/>
      <c r="DX19" s="581"/>
      <c r="DY19" s="581"/>
      <c r="DZ19" s="581"/>
      <c r="EA19" s="581"/>
      <c r="EB19" s="581"/>
      <c r="EC19" s="581"/>
      <c r="ED19" s="581"/>
      <c r="EE19" s="581"/>
      <c r="EF19" s="581"/>
      <c r="EG19" s="581"/>
      <c r="EH19" s="581"/>
      <c r="EI19" s="581"/>
      <c r="EJ19" s="581"/>
      <c r="EK19" s="581"/>
      <c r="EL19" s="581"/>
      <c r="EM19" s="581"/>
      <c r="EN19" s="581"/>
      <c r="EO19" s="581"/>
      <c r="EP19" s="581"/>
      <c r="EQ19" s="581"/>
      <c r="ER19" s="581"/>
    </row>
    <row r="20" spans="1:148" ht="20.100000000000001" customHeight="1" x14ac:dyDescent="0.25">
      <c r="A20" s="179" t="s">
        <v>32</v>
      </c>
      <c r="B20" s="310" t="s">
        <v>33</v>
      </c>
      <c r="C20" s="29" t="s">
        <v>74</v>
      </c>
      <c r="D20" s="14"/>
      <c r="E20" s="14"/>
      <c r="F20" s="465">
        <f>H20+I20+N20+O20+Q20</f>
        <v>72</v>
      </c>
      <c r="G20" s="24">
        <v>12</v>
      </c>
      <c r="H20" s="8">
        <f>U20+Z20+AE20+AJ20+AO20+AT20+AY20+BD20</f>
        <v>0</v>
      </c>
      <c r="I20" s="8">
        <f>T20+Y20+AD20+AI20+AN20+AS20+AX20+BC20</f>
        <v>61</v>
      </c>
      <c r="J20" s="70">
        <f t="shared" si="2"/>
        <v>61</v>
      </c>
      <c r="K20" s="8">
        <f>I20-L20-M20</f>
        <v>25</v>
      </c>
      <c r="L20" s="313">
        <v>36</v>
      </c>
      <c r="M20" s="8"/>
      <c r="N20" s="8"/>
      <c r="O20" s="451">
        <f t="shared" ref="O20:O30" si="7">W20+AB20+AG20+AL20+AQ20+AV20+BA20+BF20</f>
        <v>5</v>
      </c>
      <c r="P20" s="8">
        <v>0</v>
      </c>
      <c r="Q20" s="451">
        <f>X20+AC20+AH20+AM20+AR20+AW20+BB20+BG20</f>
        <v>6</v>
      </c>
      <c r="R20" s="453">
        <v>72</v>
      </c>
      <c r="S20" s="254">
        <f>T20+Y20+AD20+AI20+AN20+AS20</f>
        <v>61</v>
      </c>
      <c r="T20" s="375">
        <v>17</v>
      </c>
      <c r="U20" s="12"/>
      <c r="V20" s="11"/>
      <c r="W20" s="460"/>
      <c r="X20" s="233"/>
      <c r="Y20" s="511">
        <v>44</v>
      </c>
      <c r="Z20" s="12"/>
      <c r="AA20" s="273"/>
      <c r="AB20" s="188">
        <v>5</v>
      </c>
      <c r="AC20" s="143">
        <v>6</v>
      </c>
      <c r="AD20" s="133"/>
      <c r="AE20" s="12"/>
      <c r="AF20" s="11"/>
      <c r="AG20" s="185"/>
      <c r="AH20" s="230"/>
      <c r="AI20" s="132"/>
      <c r="AJ20" s="12"/>
      <c r="AK20" s="273"/>
      <c r="AL20" s="185"/>
      <c r="AM20" s="140"/>
      <c r="AN20" s="359"/>
      <c r="AO20" s="382"/>
      <c r="AP20" s="382"/>
      <c r="AQ20" s="382"/>
      <c r="AR20" s="383"/>
      <c r="AS20" s="360"/>
      <c r="AT20" s="382"/>
      <c r="AU20" s="382"/>
      <c r="AV20" s="382"/>
      <c r="AW20" s="384"/>
      <c r="AX20" s="385"/>
      <c r="AY20" s="382"/>
      <c r="AZ20" s="382"/>
      <c r="BA20" s="382"/>
      <c r="BB20" s="383"/>
      <c r="BC20" s="360"/>
      <c r="BD20" s="382"/>
      <c r="BE20" s="382"/>
      <c r="BF20" s="382"/>
      <c r="BG20" s="386"/>
      <c r="BH20" s="46">
        <f>T20+U20+Y20+Z20+AD20+AE20+AI20+AJ20+AN20+AO20+AS20+AT20</f>
        <v>61</v>
      </c>
      <c r="BI20" s="74">
        <v>72</v>
      </c>
      <c r="BJ20" s="19">
        <f>I20</f>
        <v>61</v>
      </c>
      <c r="BL20" s="19">
        <f>BJ20-BI20</f>
        <v>-11</v>
      </c>
      <c r="BM20" s="581"/>
      <c r="BN20" s="581"/>
      <c r="BO20" s="581"/>
      <c r="BP20" s="582"/>
      <c r="BQ20" s="581"/>
      <c r="BR20" s="581"/>
      <c r="BS20" s="581"/>
      <c r="BT20" s="581"/>
      <c r="BU20" s="581"/>
      <c r="BV20" s="581"/>
      <c r="BW20" s="581"/>
      <c r="BX20" s="581"/>
      <c r="BY20" s="581"/>
      <c r="BZ20" s="581"/>
      <c r="CA20" s="581"/>
      <c r="CB20" s="581"/>
      <c r="CC20" s="581"/>
      <c r="CD20" s="581"/>
      <c r="CE20" s="581"/>
      <c r="CF20" s="581"/>
      <c r="CG20" s="581"/>
      <c r="CH20" s="581"/>
      <c r="CI20" s="581"/>
      <c r="CJ20" s="581"/>
      <c r="CK20" s="581"/>
      <c r="CL20" s="581"/>
      <c r="CM20" s="581"/>
      <c r="CN20" s="581"/>
      <c r="CO20" s="581"/>
      <c r="CP20" s="581"/>
      <c r="CQ20" s="581"/>
      <c r="CR20" s="581"/>
      <c r="CS20" s="581"/>
      <c r="CT20" s="581"/>
      <c r="CU20" s="581"/>
      <c r="CV20" s="581"/>
      <c r="CW20" s="581"/>
      <c r="CX20" s="581"/>
      <c r="CY20" s="581"/>
      <c r="CZ20" s="581"/>
      <c r="DA20" s="581"/>
      <c r="DB20" s="581"/>
      <c r="DC20" s="581"/>
      <c r="DD20" s="581"/>
      <c r="DE20" s="581"/>
      <c r="DF20" s="581"/>
      <c r="DG20" s="581"/>
      <c r="DH20" s="581"/>
      <c r="DI20" s="581"/>
      <c r="DJ20" s="581"/>
      <c r="DK20" s="581"/>
      <c r="DL20" s="581"/>
      <c r="DM20" s="581"/>
      <c r="DN20" s="581"/>
      <c r="DO20" s="581"/>
      <c r="DP20" s="581"/>
      <c r="DQ20" s="581"/>
      <c r="DR20" s="581"/>
      <c r="DS20" s="581"/>
      <c r="DT20" s="581"/>
      <c r="DU20" s="581"/>
      <c r="DV20" s="581"/>
      <c r="DW20" s="581"/>
      <c r="DX20" s="581"/>
      <c r="DY20" s="581"/>
      <c r="DZ20" s="581"/>
      <c r="EA20" s="581"/>
      <c r="EB20" s="581"/>
      <c r="EC20" s="581"/>
      <c r="ED20" s="581"/>
      <c r="EE20" s="581"/>
      <c r="EF20" s="581"/>
      <c r="EG20" s="581"/>
      <c r="EH20" s="581"/>
      <c r="EI20" s="581"/>
      <c r="EJ20" s="581"/>
      <c r="EK20" s="581"/>
      <c r="EL20" s="581"/>
      <c r="EM20" s="581"/>
      <c r="EN20" s="581"/>
      <c r="EO20" s="581"/>
      <c r="EP20" s="581"/>
      <c r="EQ20" s="581"/>
      <c r="ER20" s="581"/>
    </row>
    <row r="21" spans="1:148" ht="20.100000000000001" customHeight="1" x14ac:dyDescent="0.25">
      <c r="A21" s="179" t="s">
        <v>34</v>
      </c>
      <c r="B21" s="310" t="s">
        <v>35</v>
      </c>
      <c r="C21" s="29" t="s">
        <v>63</v>
      </c>
      <c r="D21" s="14"/>
      <c r="E21" s="14"/>
      <c r="F21" s="465">
        <f t="shared" ref="F21:F30" si="8">H21+I21+N21+O21+Q21</f>
        <v>108</v>
      </c>
      <c r="G21" s="24">
        <v>14</v>
      </c>
      <c r="H21" s="8">
        <f t="shared" ref="H21:H35" si="9">U21+Z21+AE21+AJ21+AO21+AT21+AY21+BD21</f>
        <v>0</v>
      </c>
      <c r="I21" s="8">
        <f t="shared" ref="I21:I35" si="10">T21+Y21+AD21+AI21+AN21+AS21+AX21+BC21</f>
        <v>108</v>
      </c>
      <c r="J21" s="70">
        <f t="shared" si="2"/>
        <v>108</v>
      </c>
      <c r="K21" s="8">
        <f t="shared" ref="K21:K30" si="11">I21-L21</f>
        <v>54</v>
      </c>
      <c r="L21" s="313">
        <v>54</v>
      </c>
      <c r="M21" s="8"/>
      <c r="N21" s="8"/>
      <c r="O21" s="8">
        <f t="shared" si="7"/>
        <v>0</v>
      </c>
      <c r="P21" s="8">
        <v>0</v>
      </c>
      <c r="Q21" s="8">
        <f t="shared" ref="Q21:Q30" si="12">X21+AC21+AH21+AM21+AR21+AW21+BB21+BG21</f>
        <v>0</v>
      </c>
      <c r="R21" s="453">
        <v>108</v>
      </c>
      <c r="S21" s="254">
        <f t="shared" ref="S21:S37" si="13">T21+Y21+AD21+AI21+AN21+AS21</f>
        <v>108</v>
      </c>
      <c r="T21" s="375">
        <v>85</v>
      </c>
      <c r="U21" s="12"/>
      <c r="V21" s="11"/>
      <c r="W21" s="25"/>
      <c r="X21" s="230"/>
      <c r="Y21" s="510">
        <v>23</v>
      </c>
      <c r="Z21" s="12"/>
      <c r="AA21" s="273"/>
      <c r="AB21" s="188"/>
      <c r="AC21" s="140"/>
      <c r="AD21" s="132"/>
      <c r="AE21" s="12"/>
      <c r="AF21" s="11"/>
      <c r="AG21" s="185"/>
      <c r="AH21" s="230"/>
      <c r="AI21" s="133"/>
      <c r="AJ21" s="12"/>
      <c r="AK21" s="273"/>
      <c r="AL21" s="185"/>
      <c r="AM21" s="140"/>
      <c r="AN21" s="359"/>
      <c r="AO21" s="382"/>
      <c r="AP21" s="382"/>
      <c r="AQ21" s="382"/>
      <c r="AR21" s="383"/>
      <c r="AS21" s="360"/>
      <c r="AT21" s="382"/>
      <c r="AU21" s="382"/>
      <c r="AV21" s="382"/>
      <c r="AW21" s="384"/>
      <c r="AX21" s="385"/>
      <c r="AY21" s="382"/>
      <c r="AZ21" s="382"/>
      <c r="BA21" s="382"/>
      <c r="BB21" s="383"/>
      <c r="BC21" s="360"/>
      <c r="BD21" s="382"/>
      <c r="BE21" s="382"/>
      <c r="BF21" s="382"/>
      <c r="BG21" s="386"/>
      <c r="BH21" s="46">
        <f>T21+U21+Y21+Z21+AD21+AE21+AI21+AJ21+AN21+AO21+AS21+AT21</f>
        <v>108</v>
      </c>
      <c r="BI21" s="74">
        <v>108</v>
      </c>
      <c r="BJ21" s="19">
        <f t="shared" ref="BJ21:BJ35" si="14">I21</f>
        <v>108</v>
      </c>
      <c r="BL21" s="19">
        <f t="shared" ref="BL21:BL35" si="15">BJ21-BI21</f>
        <v>0</v>
      </c>
      <c r="BM21" s="581"/>
      <c r="BN21" s="581"/>
      <c r="BO21" s="581"/>
      <c r="BP21" s="582"/>
      <c r="BQ21" s="581"/>
      <c r="BR21" s="581"/>
      <c r="BS21" s="581"/>
      <c r="BT21" s="581"/>
      <c r="BU21" s="581"/>
      <c r="BV21" s="581"/>
      <c r="BW21" s="581"/>
      <c r="BX21" s="581"/>
      <c r="BY21" s="581"/>
      <c r="BZ21" s="581"/>
      <c r="CA21" s="581"/>
      <c r="CB21" s="581"/>
      <c r="CC21" s="581"/>
      <c r="CD21" s="581"/>
      <c r="CE21" s="581"/>
      <c r="CF21" s="581"/>
      <c r="CG21" s="581"/>
      <c r="CH21" s="581"/>
      <c r="CI21" s="581"/>
      <c r="CJ21" s="581"/>
      <c r="CK21" s="581"/>
      <c r="CL21" s="581"/>
      <c r="CM21" s="581"/>
      <c r="CN21" s="581"/>
      <c r="CO21" s="581"/>
      <c r="CP21" s="581"/>
      <c r="CQ21" s="581"/>
      <c r="CR21" s="581"/>
      <c r="CS21" s="581"/>
      <c r="CT21" s="581"/>
      <c r="CU21" s="581"/>
      <c r="CV21" s="581"/>
      <c r="CW21" s="581"/>
      <c r="CX21" s="581"/>
      <c r="CY21" s="581"/>
      <c r="CZ21" s="581"/>
      <c r="DA21" s="581"/>
      <c r="DB21" s="581"/>
      <c r="DC21" s="581"/>
      <c r="DD21" s="581"/>
      <c r="DE21" s="581"/>
      <c r="DF21" s="581"/>
      <c r="DG21" s="581"/>
      <c r="DH21" s="581"/>
      <c r="DI21" s="581"/>
      <c r="DJ21" s="581"/>
      <c r="DK21" s="581"/>
      <c r="DL21" s="581"/>
      <c r="DM21" s="581"/>
      <c r="DN21" s="581"/>
      <c r="DO21" s="581"/>
      <c r="DP21" s="581"/>
      <c r="DQ21" s="581"/>
      <c r="DR21" s="581"/>
      <c r="DS21" s="581"/>
      <c r="DT21" s="581"/>
      <c r="DU21" s="581"/>
      <c r="DV21" s="581"/>
      <c r="DW21" s="581"/>
      <c r="DX21" s="581"/>
      <c r="DY21" s="581"/>
      <c r="DZ21" s="581"/>
      <c r="EA21" s="581"/>
      <c r="EB21" s="581"/>
      <c r="EC21" s="581"/>
      <c r="ED21" s="581"/>
      <c r="EE21" s="581"/>
      <c r="EF21" s="581"/>
      <c r="EG21" s="581"/>
      <c r="EH21" s="581"/>
      <c r="EI21" s="581"/>
      <c r="EJ21" s="581"/>
      <c r="EK21" s="581"/>
      <c r="EL21" s="581"/>
      <c r="EM21" s="581"/>
      <c r="EN21" s="581"/>
      <c r="EO21" s="581"/>
      <c r="EP21" s="581"/>
      <c r="EQ21" s="581"/>
      <c r="ER21" s="581"/>
    </row>
    <row r="22" spans="1:148" ht="20.100000000000001" customHeight="1" x14ac:dyDescent="0.25">
      <c r="A22" s="179" t="s">
        <v>36</v>
      </c>
      <c r="B22" s="310" t="s">
        <v>39</v>
      </c>
      <c r="C22" s="29" t="s">
        <v>201</v>
      </c>
      <c r="D22" s="14"/>
      <c r="E22" s="14"/>
      <c r="F22" s="465">
        <f t="shared" si="8"/>
        <v>136</v>
      </c>
      <c r="G22" s="24">
        <v>10</v>
      </c>
      <c r="H22" s="8">
        <f t="shared" si="9"/>
        <v>0</v>
      </c>
      <c r="I22" s="8">
        <f t="shared" si="10"/>
        <v>136</v>
      </c>
      <c r="J22" s="70">
        <f t="shared" si="2"/>
        <v>136</v>
      </c>
      <c r="K22" s="8">
        <f t="shared" si="11"/>
        <v>90</v>
      </c>
      <c r="L22" s="313">
        <v>46</v>
      </c>
      <c r="M22" s="8"/>
      <c r="N22" s="8"/>
      <c r="O22" s="8">
        <f t="shared" si="7"/>
        <v>0</v>
      </c>
      <c r="P22" s="8">
        <v>0</v>
      </c>
      <c r="Q22" s="8">
        <f t="shared" si="12"/>
        <v>0</v>
      </c>
      <c r="R22" s="453">
        <v>136</v>
      </c>
      <c r="S22" s="254">
        <f t="shared" si="13"/>
        <v>136</v>
      </c>
      <c r="T22" s="468">
        <v>68</v>
      </c>
      <c r="U22" s="12"/>
      <c r="V22" s="11"/>
      <c r="W22" s="25"/>
      <c r="X22" s="230"/>
      <c r="Y22" s="466">
        <v>68</v>
      </c>
      <c r="Z22" s="12"/>
      <c r="AA22" s="273"/>
      <c r="AB22" s="188"/>
      <c r="AC22" s="140"/>
      <c r="AD22" s="132"/>
      <c r="AE22" s="12"/>
      <c r="AF22" s="11"/>
      <c r="AG22" s="185"/>
      <c r="AH22" s="230"/>
      <c r="AI22" s="132"/>
      <c r="AJ22" s="12"/>
      <c r="AK22" s="273"/>
      <c r="AL22" s="185"/>
      <c r="AM22" s="140"/>
      <c r="AN22" s="359"/>
      <c r="AO22" s="382"/>
      <c r="AP22" s="382"/>
      <c r="AQ22" s="382"/>
      <c r="AR22" s="383"/>
      <c r="AS22" s="360"/>
      <c r="AT22" s="382"/>
      <c r="AU22" s="382"/>
      <c r="AV22" s="382"/>
      <c r="AW22" s="384"/>
      <c r="AX22" s="385"/>
      <c r="AY22" s="382"/>
      <c r="AZ22" s="382"/>
      <c r="BA22" s="382"/>
      <c r="BB22" s="383"/>
      <c r="BC22" s="360"/>
      <c r="BD22" s="382"/>
      <c r="BE22" s="382"/>
      <c r="BF22" s="382"/>
      <c r="BG22" s="386"/>
      <c r="BH22" s="46">
        <f t="shared" ref="BH22:BH30" si="16">T22+U22+Y22+Z22+AD22+AE22+AI22+AJ22+AN22+AO22+AS22+AT22</f>
        <v>136</v>
      </c>
      <c r="BI22" s="74">
        <v>136</v>
      </c>
      <c r="BJ22" s="19">
        <f t="shared" si="14"/>
        <v>136</v>
      </c>
      <c r="BL22" s="19">
        <f t="shared" si="15"/>
        <v>0</v>
      </c>
      <c r="BM22" s="581"/>
      <c r="BN22" s="581"/>
      <c r="BO22" s="581"/>
      <c r="BP22" s="582"/>
      <c r="BQ22" s="581"/>
      <c r="BR22" s="581"/>
      <c r="BS22" s="581"/>
      <c r="BT22" s="581"/>
      <c r="BU22" s="581"/>
      <c r="BV22" s="581"/>
      <c r="BW22" s="581"/>
      <c r="BX22" s="581"/>
      <c r="BY22" s="581"/>
      <c r="BZ22" s="581"/>
      <c r="CA22" s="581"/>
      <c r="CB22" s="581"/>
      <c r="CC22" s="581"/>
      <c r="CD22" s="581"/>
      <c r="CE22" s="581"/>
      <c r="CF22" s="581"/>
      <c r="CG22" s="581"/>
      <c r="CH22" s="581"/>
      <c r="CI22" s="581"/>
      <c r="CJ22" s="581"/>
      <c r="CK22" s="581"/>
      <c r="CL22" s="581"/>
      <c r="CM22" s="581"/>
      <c r="CN22" s="581"/>
      <c r="CO22" s="581"/>
      <c r="CP22" s="581"/>
      <c r="CQ22" s="581"/>
      <c r="CR22" s="581"/>
      <c r="CS22" s="581"/>
      <c r="CT22" s="581"/>
      <c r="CU22" s="581"/>
      <c r="CV22" s="581"/>
      <c r="CW22" s="581"/>
      <c r="CX22" s="581"/>
      <c r="CY22" s="581"/>
      <c r="CZ22" s="581"/>
      <c r="DA22" s="581"/>
      <c r="DB22" s="581"/>
      <c r="DC22" s="581"/>
      <c r="DD22" s="581"/>
      <c r="DE22" s="581"/>
      <c r="DF22" s="581"/>
      <c r="DG22" s="581"/>
      <c r="DH22" s="581"/>
      <c r="DI22" s="581"/>
      <c r="DJ22" s="581"/>
      <c r="DK22" s="581"/>
      <c r="DL22" s="581"/>
      <c r="DM22" s="581"/>
      <c r="DN22" s="581"/>
      <c r="DO22" s="581"/>
      <c r="DP22" s="581"/>
      <c r="DQ22" s="581"/>
      <c r="DR22" s="581"/>
      <c r="DS22" s="581"/>
      <c r="DT22" s="581"/>
      <c r="DU22" s="581"/>
      <c r="DV22" s="581"/>
      <c r="DW22" s="581"/>
      <c r="DX22" s="581"/>
      <c r="DY22" s="581"/>
      <c r="DZ22" s="581"/>
      <c r="EA22" s="581"/>
      <c r="EB22" s="581"/>
      <c r="EC22" s="581"/>
      <c r="ED22" s="581"/>
      <c r="EE22" s="581"/>
      <c r="EF22" s="581"/>
      <c r="EG22" s="581"/>
      <c r="EH22" s="581"/>
      <c r="EI22" s="581"/>
      <c r="EJ22" s="581"/>
      <c r="EK22" s="581"/>
      <c r="EL22" s="581"/>
      <c r="EM22" s="581"/>
      <c r="EN22" s="581"/>
      <c r="EO22" s="581"/>
      <c r="EP22" s="581"/>
      <c r="EQ22" s="581"/>
      <c r="ER22" s="581"/>
    </row>
    <row r="23" spans="1:148" ht="20.100000000000001" customHeight="1" x14ac:dyDescent="0.25">
      <c r="A23" s="179" t="s">
        <v>38</v>
      </c>
      <c r="B23" s="310" t="s">
        <v>151</v>
      </c>
      <c r="C23" s="29" t="s">
        <v>87</v>
      </c>
      <c r="D23" s="14"/>
      <c r="E23" s="14"/>
      <c r="F23" s="465">
        <f t="shared" si="8"/>
        <v>72</v>
      </c>
      <c r="G23" s="24">
        <v>18</v>
      </c>
      <c r="H23" s="8">
        <f t="shared" si="9"/>
        <v>0</v>
      </c>
      <c r="I23" s="8">
        <f t="shared" si="10"/>
        <v>72</v>
      </c>
      <c r="J23" s="70">
        <f t="shared" si="2"/>
        <v>72</v>
      </c>
      <c r="K23" s="8">
        <f t="shared" si="11"/>
        <v>38</v>
      </c>
      <c r="L23" s="313">
        <v>34</v>
      </c>
      <c r="M23" s="8"/>
      <c r="N23" s="8"/>
      <c r="O23" s="8">
        <f t="shared" si="7"/>
        <v>0</v>
      </c>
      <c r="P23" s="8">
        <v>0</v>
      </c>
      <c r="Q23" s="8">
        <f t="shared" si="12"/>
        <v>0</v>
      </c>
      <c r="R23" s="453">
        <v>72</v>
      </c>
      <c r="S23" s="254">
        <f>T23+Y23+AD23+AI23+AN23+AS23</f>
        <v>72</v>
      </c>
      <c r="T23" s="375">
        <v>51</v>
      </c>
      <c r="U23" s="12"/>
      <c r="V23" s="11"/>
      <c r="W23" s="25"/>
      <c r="X23" s="230"/>
      <c r="Y23" s="466">
        <v>21</v>
      </c>
      <c r="Z23" s="12"/>
      <c r="AA23" s="273"/>
      <c r="AB23" s="185"/>
      <c r="AC23" s="140"/>
      <c r="AD23" s="132"/>
      <c r="AE23" s="12"/>
      <c r="AF23" s="11"/>
      <c r="AG23" s="185"/>
      <c r="AH23" s="230"/>
      <c r="AI23" s="132"/>
      <c r="AJ23" s="12"/>
      <c r="AK23" s="273"/>
      <c r="AL23" s="185"/>
      <c r="AM23" s="140"/>
      <c r="AN23" s="359"/>
      <c r="AO23" s="382"/>
      <c r="AP23" s="382"/>
      <c r="AQ23" s="382"/>
      <c r="AR23" s="383"/>
      <c r="AS23" s="360"/>
      <c r="AT23" s="382"/>
      <c r="AU23" s="382"/>
      <c r="AV23" s="382"/>
      <c r="AW23" s="384"/>
      <c r="AX23" s="385"/>
      <c r="AY23" s="382"/>
      <c r="AZ23" s="382"/>
      <c r="BA23" s="382"/>
      <c r="BB23" s="383"/>
      <c r="BC23" s="360"/>
      <c r="BD23" s="382"/>
      <c r="BE23" s="382"/>
      <c r="BF23" s="382"/>
      <c r="BG23" s="386"/>
      <c r="BH23" s="46">
        <f>T23+U23+Y23+Z23+AD23+AE23+AI23+AJ23+AN23+AO23+AS23+AT23</f>
        <v>72</v>
      </c>
      <c r="BI23" s="74">
        <v>72</v>
      </c>
      <c r="BJ23" s="19">
        <f t="shared" si="14"/>
        <v>72</v>
      </c>
      <c r="BL23" s="19">
        <f t="shared" si="15"/>
        <v>0</v>
      </c>
      <c r="BM23" s="581"/>
      <c r="BN23" s="581"/>
      <c r="BO23" s="581"/>
      <c r="BP23" s="582"/>
      <c r="BQ23" s="581"/>
      <c r="BR23" s="581"/>
      <c r="BS23" s="581"/>
      <c r="BT23" s="581"/>
      <c r="BU23" s="581"/>
      <c r="BV23" s="581"/>
      <c r="BW23" s="581"/>
      <c r="BX23" s="581"/>
      <c r="BY23" s="581"/>
      <c r="BZ23" s="581"/>
      <c r="CA23" s="581"/>
      <c r="CB23" s="581"/>
      <c r="CC23" s="581"/>
      <c r="CD23" s="581"/>
      <c r="CE23" s="581"/>
      <c r="CF23" s="581"/>
      <c r="CG23" s="581"/>
      <c r="CH23" s="581"/>
      <c r="CI23" s="581"/>
      <c r="CJ23" s="581"/>
      <c r="CK23" s="581"/>
      <c r="CL23" s="581"/>
      <c r="CM23" s="581"/>
      <c r="CN23" s="581"/>
      <c r="CO23" s="581"/>
      <c r="CP23" s="581"/>
      <c r="CQ23" s="581"/>
      <c r="CR23" s="581"/>
      <c r="CS23" s="581"/>
      <c r="CT23" s="581"/>
      <c r="CU23" s="581"/>
      <c r="CV23" s="581"/>
      <c r="CW23" s="581"/>
      <c r="CX23" s="581"/>
      <c r="CY23" s="581"/>
      <c r="CZ23" s="581"/>
      <c r="DA23" s="581"/>
      <c r="DB23" s="581"/>
      <c r="DC23" s="581"/>
      <c r="DD23" s="581"/>
      <c r="DE23" s="581"/>
      <c r="DF23" s="581"/>
      <c r="DG23" s="581"/>
      <c r="DH23" s="581"/>
      <c r="DI23" s="581"/>
      <c r="DJ23" s="581"/>
      <c r="DK23" s="581"/>
      <c r="DL23" s="581"/>
      <c r="DM23" s="581"/>
      <c r="DN23" s="581"/>
      <c r="DO23" s="581"/>
      <c r="DP23" s="581"/>
      <c r="DQ23" s="581"/>
      <c r="DR23" s="581"/>
      <c r="DS23" s="581"/>
      <c r="DT23" s="581"/>
      <c r="DU23" s="581"/>
      <c r="DV23" s="581"/>
      <c r="DW23" s="581"/>
      <c r="DX23" s="581"/>
      <c r="DY23" s="581"/>
      <c r="DZ23" s="581"/>
      <c r="EA23" s="581"/>
      <c r="EB23" s="581"/>
      <c r="EC23" s="581"/>
      <c r="ED23" s="581"/>
      <c r="EE23" s="581"/>
      <c r="EF23" s="581"/>
      <c r="EG23" s="581"/>
      <c r="EH23" s="581"/>
      <c r="EI23" s="581"/>
      <c r="EJ23" s="581"/>
      <c r="EK23" s="581"/>
      <c r="EL23" s="581"/>
      <c r="EM23" s="581"/>
      <c r="EN23" s="581"/>
      <c r="EO23" s="581"/>
      <c r="EP23" s="581"/>
      <c r="EQ23" s="581"/>
      <c r="ER23" s="581"/>
    </row>
    <row r="24" spans="1:148" ht="20.100000000000001" customHeight="1" x14ac:dyDescent="0.25">
      <c r="A24" s="179" t="s">
        <v>40</v>
      </c>
      <c r="B24" s="310" t="s">
        <v>51</v>
      </c>
      <c r="C24" s="29" t="s">
        <v>87</v>
      </c>
      <c r="D24" s="14"/>
      <c r="E24" s="14"/>
      <c r="F24" s="465">
        <f t="shared" si="8"/>
        <v>72</v>
      </c>
      <c r="G24" s="24">
        <v>16</v>
      </c>
      <c r="H24" s="8">
        <f t="shared" si="9"/>
        <v>0</v>
      </c>
      <c r="I24" s="8">
        <f t="shared" si="10"/>
        <v>72</v>
      </c>
      <c r="J24" s="70">
        <f t="shared" si="2"/>
        <v>72</v>
      </c>
      <c r="K24" s="8">
        <f t="shared" si="11"/>
        <v>44</v>
      </c>
      <c r="L24" s="313">
        <v>28</v>
      </c>
      <c r="M24" s="8"/>
      <c r="N24" s="8"/>
      <c r="O24" s="8">
        <f t="shared" si="7"/>
        <v>0</v>
      </c>
      <c r="P24" s="8">
        <v>0</v>
      </c>
      <c r="Q24" s="8">
        <f t="shared" si="12"/>
        <v>0</v>
      </c>
      <c r="R24" s="453">
        <v>72</v>
      </c>
      <c r="S24" s="254">
        <f t="shared" si="13"/>
        <v>72</v>
      </c>
      <c r="T24" s="375">
        <v>51</v>
      </c>
      <c r="U24" s="12"/>
      <c r="V24" s="11"/>
      <c r="W24" s="25"/>
      <c r="X24" s="230"/>
      <c r="Y24" s="466">
        <v>21</v>
      </c>
      <c r="Z24" s="12"/>
      <c r="AA24" s="273"/>
      <c r="AB24" s="185"/>
      <c r="AC24" s="140"/>
      <c r="AD24" s="132"/>
      <c r="AE24" s="12"/>
      <c r="AF24" s="11"/>
      <c r="AG24" s="185"/>
      <c r="AH24" s="230"/>
      <c r="AI24" s="132"/>
      <c r="AJ24" s="12"/>
      <c r="AK24" s="273"/>
      <c r="AL24" s="185"/>
      <c r="AM24" s="140"/>
      <c r="AN24" s="359"/>
      <c r="AO24" s="382"/>
      <c r="AP24" s="382"/>
      <c r="AQ24" s="382"/>
      <c r="AR24" s="383"/>
      <c r="AS24" s="360"/>
      <c r="AT24" s="382"/>
      <c r="AU24" s="382"/>
      <c r="AV24" s="382"/>
      <c r="AW24" s="384"/>
      <c r="AX24" s="385"/>
      <c r="AY24" s="382"/>
      <c r="AZ24" s="382"/>
      <c r="BA24" s="382"/>
      <c r="BB24" s="383"/>
      <c r="BC24" s="360"/>
      <c r="BD24" s="382"/>
      <c r="BE24" s="382"/>
      <c r="BF24" s="382"/>
      <c r="BG24" s="386"/>
      <c r="BH24" s="46">
        <f t="shared" si="16"/>
        <v>72</v>
      </c>
      <c r="BI24" s="74">
        <v>72</v>
      </c>
      <c r="BJ24" s="19">
        <f t="shared" si="14"/>
        <v>72</v>
      </c>
      <c r="BL24" s="19">
        <f t="shared" si="15"/>
        <v>0</v>
      </c>
      <c r="BM24" s="581"/>
      <c r="BN24" s="581"/>
      <c r="BO24" s="581"/>
      <c r="BP24" s="582"/>
      <c r="BQ24" s="581"/>
      <c r="BR24" s="581"/>
      <c r="BS24" s="581"/>
      <c r="BT24" s="581"/>
      <c r="BU24" s="581"/>
      <c r="BV24" s="581"/>
      <c r="BW24" s="581"/>
      <c r="BX24" s="581"/>
      <c r="BY24" s="581"/>
      <c r="BZ24" s="581"/>
      <c r="CA24" s="581"/>
      <c r="CB24" s="581"/>
      <c r="CC24" s="581"/>
      <c r="CD24" s="581"/>
      <c r="CE24" s="581"/>
      <c r="CF24" s="581"/>
      <c r="CG24" s="581"/>
      <c r="CH24" s="581"/>
      <c r="CI24" s="581"/>
      <c r="CJ24" s="581"/>
      <c r="CK24" s="581"/>
      <c r="CL24" s="581"/>
      <c r="CM24" s="581"/>
      <c r="CN24" s="581"/>
      <c r="CO24" s="581"/>
      <c r="CP24" s="581"/>
      <c r="CQ24" s="581"/>
      <c r="CR24" s="581"/>
      <c r="CS24" s="581"/>
      <c r="CT24" s="581"/>
      <c r="CU24" s="581"/>
      <c r="CV24" s="581"/>
      <c r="CW24" s="581"/>
      <c r="CX24" s="581"/>
      <c r="CY24" s="581"/>
      <c r="CZ24" s="581"/>
      <c r="DA24" s="581"/>
      <c r="DB24" s="581"/>
      <c r="DC24" s="581"/>
      <c r="DD24" s="581"/>
      <c r="DE24" s="581"/>
      <c r="DF24" s="581"/>
      <c r="DG24" s="581"/>
      <c r="DH24" s="581"/>
      <c r="DI24" s="581"/>
      <c r="DJ24" s="581"/>
      <c r="DK24" s="581"/>
      <c r="DL24" s="581"/>
      <c r="DM24" s="581"/>
      <c r="DN24" s="581"/>
      <c r="DO24" s="581"/>
      <c r="DP24" s="581"/>
      <c r="DQ24" s="581"/>
      <c r="DR24" s="581"/>
      <c r="DS24" s="581"/>
      <c r="DT24" s="581"/>
      <c r="DU24" s="581"/>
      <c r="DV24" s="581"/>
      <c r="DW24" s="581"/>
      <c r="DX24" s="581"/>
      <c r="DY24" s="581"/>
      <c r="DZ24" s="581"/>
      <c r="EA24" s="581"/>
      <c r="EB24" s="581"/>
      <c r="EC24" s="581"/>
      <c r="ED24" s="581"/>
      <c r="EE24" s="581"/>
      <c r="EF24" s="581"/>
      <c r="EG24" s="581"/>
      <c r="EH24" s="581"/>
      <c r="EI24" s="581"/>
      <c r="EJ24" s="581"/>
      <c r="EK24" s="581"/>
      <c r="EL24" s="581"/>
      <c r="EM24" s="581"/>
      <c r="EN24" s="581"/>
      <c r="EO24" s="581"/>
      <c r="EP24" s="581"/>
      <c r="EQ24" s="581"/>
      <c r="ER24" s="581"/>
    </row>
    <row r="25" spans="1:148" ht="20.100000000000001" customHeight="1" x14ac:dyDescent="0.25">
      <c r="A25" s="179" t="s">
        <v>42</v>
      </c>
      <c r="B25" s="310" t="s">
        <v>37</v>
      </c>
      <c r="C25" s="29" t="s">
        <v>87</v>
      </c>
      <c r="D25" s="14"/>
      <c r="E25" s="14"/>
      <c r="F25" s="465">
        <f t="shared" si="8"/>
        <v>72</v>
      </c>
      <c r="G25" s="24">
        <v>20</v>
      </c>
      <c r="H25" s="8">
        <f t="shared" si="9"/>
        <v>0</v>
      </c>
      <c r="I25" s="8">
        <f t="shared" si="10"/>
        <v>72</v>
      </c>
      <c r="J25" s="70">
        <f t="shared" si="2"/>
        <v>72</v>
      </c>
      <c r="K25" s="8">
        <f t="shared" si="11"/>
        <v>2</v>
      </c>
      <c r="L25" s="313">
        <v>70</v>
      </c>
      <c r="M25" s="8"/>
      <c r="N25" s="8"/>
      <c r="O25" s="382">
        <f t="shared" si="7"/>
        <v>0</v>
      </c>
      <c r="P25" s="382">
        <v>0</v>
      </c>
      <c r="Q25" s="382">
        <f t="shared" si="12"/>
        <v>0</v>
      </c>
      <c r="R25" s="453">
        <v>72</v>
      </c>
      <c r="S25" s="254">
        <f t="shared" si="13"/>
        <v>72</v>
      </c>
      <c r="T25" s="375">
        <v>51</v>
      </c>
      <c r="U25" s="12"/>
      <c r="V25" s="11"/>
      <c r="W25" s="25"/>
      <c r="X25" s="230"/>
      <c r="Y25" s="466">
        <v>21</v>
      </c>
      <c r="Z25" s="12"/>
      <c r="AA25" s="273"/>
      <c r="AB25" s="185"/>
      <c r="AC25" s="140"/>
      <c r="AD25" s="132"/>
      <c r="AE25" s="12"/>
      <c r="AF25" s="11"/>
      <c r="AG25" s="185"/>
      <c r="AH25" s="230"/>
      <c r="AI25" s="132"/>
      <c r="AJ25" s="12"/>
      <c r="AK25" s="273"/>
      <c r="AL25" s="185"/>
      <c r="AM25" s="140"/>
      <c r="AN25" s="359"/>
      <c r="AO25" s="382"/>
      <c r="AP25" s="382"/>
      <c r="AQ25" s="382"/>
      <c r="AR25" s="383"/>
      <c r="AS25" s="360"/>
      <c r="AT25" s="382"/>
      <c r="AU25" s="382"/>
      <c r="AV25" s="382"/>
      <c r="AW25" s="384"/>
      <c r="AX25" s="385"/>
      <c r="AY25" s="382"/>
      <c r="AZ25" s="382"/>
      <c r="BA25" s="382"/>
      <c r="BB25" s="383"/>
      <c r="BC25" s="360"/>
      <c r="BD25" s="382"/>
      <c r="BE25" s="382"/>
      <c r="BF25" s="382"/>
      <c r="BG25" s="386"/>
      <c r="BH25" s="46">
        <f t="shared" si="16"/>
        <v>72</v>
      </c>
      <c r="BI25" s="74">
        <v>72</v>
      </c>
      <c r="BJ25" s="19">
        <f t="shared" si="14"/>
        <v>72</v>
      </c>
      <c r="BL25" s="19">
        <f t="shared" si="15"/>
        <v>0</v>
      </c>
      <c r="BM25" s="581"/>
      <c r="BN25" s="581"/>
      <c r="BO25" s="581"/>
      <c r="BP25" s="582"/>
      <c r="BQ25" s="581"/>
      <c r="BR25" s="581"/>
      <c r="BS25" s="581"/>
      <c r="BT25" s="581"/>
      <c r="BU25" s="581"/>
      <c r="BV25" s="581"/>
      <c r="BW25" s="581"/>
      <c r="BX25" s="581"/>
      <c r="BY25" s="581"/>
      <c r="BZ25" s="581"/>
      <c r="CA25" s="581"/>
      <c r="CB25" s="581"/>
      <c r="CC25" s="581"/>
      <c r="CD25" s="581"/>
      <c r="CE25" s="581"/>
      <c r="CF25" s="581"/>
      <c r="CG25" s="581"/>
      <c r="CH25" s="581"/>
      <c r="CI25" s="581"/>
      <c r="CJ25" s="581"/>
      <c r="CK25" s="581"/>
      <c r="CL25" s="581"/>
      <c r="CM25" s="581"/>
      <c r="CN25" s="581"/>
      <c r="CO25" s="581"/>
      <c r="CP25" s="581"/>
      <c r="CQ25" s="581"/>
      <c r="CR25" s="581"/>
      <c r="CS25" s="581"/>
      <c r="CT25" s="581"/>
      <c r="CU25" s="581"/>
      <c r="CV25" s="581"/>
      <c r="CW25" s="581"/>
      <c r="CX25" s="581"/>
      <c r="CY25" s="581"/>
      <c r="CZ25" s="581"/>
      <c r="DA25" s="581"/>
      <c r="DB25" s="581"/>
      <c r="DC25" s="581"/>
      <c r="DD25" s="581"/>
      <c r="DE25" s="581"/>
      <c r="DF25" s="581"/>
      <c r="DG25" s="581"/>
      <c r="DH25" s="581"/>
      <c r="DI25" s="581"/>
      <c r="DJ25" s="581"/>
      <c r="DK25" s="581"/>
      <c r="DL25" s="581"/>
      <c r="DM25" s="581"/>
      <c r="DN25" s="581"/>
      <c r="DO25" s="581"/>
      <c r="DP25" s="581"/>
      <c r="DQ25" s="581"/>
      <c r="DR25" s="581"/>
      <c r="DS25" s="581"/>
      <c r="DT25" s="581"/>
      <c r="DU25" s="581"/>
      <c r="DV25" s="581"/>
      <c r="DW25" s="581"/>
      <c r="DX25" s="581"/>
      <c r="DY25" s="581"/>
      <c r="DZ25" s="581"/>
      <c r="EA25" s="581"/>
      <c r="EB25" s="581"/>
      <c r="EC25" s="581"/>
      <c r="ED25" s="581"/>
      <c r="EE25" s="581"/>
      <c r="EF25" s="581"/>
      <c r="EG25" s="581"/>
      <c r="EH25" s="581"/>
      <c r="EI25" s="581"/>
      <c r="EJ25" s="581"/>
      <c r="EK25" s="581"/>
      <c r="EL25" s="581"/>
      <c r="EM25" s="581"/>
      <c r="EN25" s="581"/>
      <c r="EO25" s="581"/>
      <c r="EP25" s="581"/>
      <c r="EQ25" s="581"/>
      <c r="ER25" s="581"/>
    </row>
    <row r="26" spans="1:148" ht="20.100000000000001" customHeight="1" x14ac:dyDescent="0.25">
      <c r="A26" s="179" t="s">
        <v>44</v>
      </c>
      <c r="B26" s="310" t="s">
        <v>150</v>
      </c>
      <c r="C26" s="29" t="s">
        <v>87</v>
      </c>
      <c r="D26" s="14"/>
      <c r="E26" s="14"/>
      <c r="F26" s="465">
        <f t="shared" si="8"/>
        <v>108</v>
      </c>
      <c r="G26" s="24">
        <v>52</v>
      </c>
      <c r="H26" s="8">
        <f t="shared" si="9"/>
        <v>0</v>
      </c>
      <c r="I26" s="8">
        <f t="shared" si="10"/>
        <v>108</v>
      </c>
      <c r="J26" s="70">
        <f t="shared" si="2"/>
        <v>108</v>
      </c>
      <c r="K26" s="8">
        <f t="shared" si="11"/>
        <v>28</v>
      </c>
      <c r="L26" s="313">
        <v>80</v>
      </c>
      <c r="M26" s="8"/>
      <c r="N26" s="8"/>
      <c r="O26" s="376">
        <f t="shared" si="7"/>
        <v>0</v>
      </c>
      <c r="P26" s="382">
        <v>0</v>
      </c>
      <c r="Q26" s="376">
        <f t="shared" si="12"/>
        <v>0</v>
      </c>
      <c r="R26" s="453">
        <v>108</v>
      </c>
      <c r="S26" s="254">
        <f t="shared" si="13"/>
        <v>108</v>
      </c>
      <c r="T26" s="375">
        <v>85</v>
      </c>
      <c r="U26" s="12"/>
      <c r="V26" s="11"/>
      <c r="W26" s="25"/>
      <c r="X26" s="230"/>
      <c r="Y26" s="466">
        <v>23</v>
      </c>
      <c r="Z26" s="12"/>
      <c r="AA26" s="273"/>
      <c r="AB26" s="188"/>
      <c r="AC26" s="140"/>
      <c r="AD26" s="132"/>
      <c r="AE26" s="12"/>
      <c r="AF26" s="11"/>
      <c r="AG26" s="185"/>
      <c r="AH26" s="230"/>
      <c r="AI26" s="132"/>
      <c r="AJ26" s="12"/>
      <c r="AK26" s="273"/>
      <c r="AL26" s="185"/>
      <c r="AM26" s="140"/>
      <c r="AN26" s="359"/>
      <c r="AO26" s="382"/>
      <c r="AP26" s="382"/>
      <c r="AQ26" s="382"/>
      <c r="AR26" s="383"/>
      <c r="AS26" s="360"/>
      <c r="AT26" s="382"/>
      <c r="AU26" s="382"/>
      <c r="AV26" s="382"/>
      <c r="AW26" s="384"/>
      <c r="AX26" s="385"/>
      <c r="AY26" s="382"/>
      <c r="AZ26" s="382"/>
      <c r="BA26" s="382"/>
      <c r="BB26" s="383"/>
      <c r="BC26" s="360"/>
      <c r="BD26" s="382"/>
      <c r="BE26" s="382"/>
      <c r="BF26" s="382"/>
      <c r="BG26" s="386"/>
      <c r="BH26" s="46">
        <f t="shared" si="16"/>
        <v>108</v>
      </c>
      <c r="BI26" s="74">
        <v>340</v>
      </c>
      <c r="BJ26" s="19">
        <f t="shared" si="14"/>
        <v>108</v>
      </c>
      <c r="BL26" s="19">
        <f t="shared" si="15"/>
        <v>-232</v>
      </c>
      <c r="BM26" s="581"/>
      <c r="BN26" s="581"/>
      <c r="BO26" s="581"/>
      <c r="BP26" s="582"/>
      <c r="BQ26" s="581"/>
      <c r="BR26" s="581"/>
      <c r="BS26" s="581"/>
      <c r="BT26" s="581"/>
      <c r="BU26" s="581"/>
      <c r="BV26" s="581"/>
      <c r="BW26" s="581"/>
      <c r="BX26" s="581"/>
      <c r="BY26" s="581"/>
      <c r="BZ26" s="581"/>
      <c r="CA26" s="581"/>
      <c r="CB26" s="581"/>
      <c r="CC26" s="581"/>
      <c r="CD26" s="581"/>
      <c r="CE26" s="581"/>
      <c r="CF26" s="581"/>
      <c r="CG26" s="581"/>
      <c r="CH26" s="581"/>
      <c r="CI26" s="581"/>
      <c r="CJ26" s="581"/>
      <c r="CK26" s="581"/>
      <c r="CL26" s="581"/>
      <c r="CM26" s="581"/>
      <c r="CN26" s="581"/>
      <c r="CO26" s="581"/>
      <c r="CP26" s="581"/>
      <c r="CQ26" s="581"/>
      <c r="CR26" s="581"/>
      <c r="CS26" s="581"/>
      <c r="CT26" s="581"/>
      <c r="CU26" s="581"/>
      <c r="CV26" s="581"/>
      <c r="CW26" s="581"/>
      <c r="CX26" s="581"/>
      <c r="CY26" s="581"/>
      <c r="CZ26" s="581"/>
      <c r="DA26" s="581"/>
      <c r="DB26" s="581"/>
      <c r="DC26" s="581"/>
      <c r="DD26" s="581"/>
      <c r="DE26" s="581"/>
      <c r="DF26" s="581"/>
      <c r="DG26" s="581"/>
      <c r="DH26" s="581"/>
      <c r="DI26" s="581"/>
      <c r="DJ26" s="581"/>
      <c r="DK26" s="581"/>
      <c r="DL26" s="581"/>
      <c r="DM26" s="581"/>
      <c r="DN26" s="581"/>
      <c r="DO26" s="581"/>
      <c r="DP26" s="581"/>
      <c r="DQ26" s="581"/>
      <c r="DR26" s="581"/>
      <c r="DS26" s="581"/>
      <c r="DT26" s="581"/>
      <c r="DU26" s="581"/>
      <c r="DV26" s="581"/>
      <c r="DW26" s="581"/>
      <c r="DX26" s="581"/>
      <c r="DY26" s="581"/>
      <c r="DZ26" s="581"/>
      <c r="EA26" s="581"/>
      <c r="EB26" s="581"/>
      <c r="EC26" s="581"/>
      <c r="ED26" s="581"/>
      <c r="EE26" s="581"/>
      <c r="EF26" s="581"/>
      <c r="EG26" s="581"/>
      <c r="EH26" s="581"/>
      <c r="EI26" s="581"/>
      <c r="EJ26" s="581"/>
      <c r="EK26" s="581"/>
      <c r="EL26" s="581"/>
      <c r="EM26" s="581"/>
      <c r="EN26" s="581"/>
      <c r="EO26" s="581"/>
      <c r="EP26" s="581"/>
      <c r="EQ26" s="581"/>
      <c r="ER26" s="581"/>
    </row>
    <row r="27" spans="1:148" ht="20.100000000000001" customHeight="1" x14ac:dyDescent="0.25">
      <c r="A27" s="179" t="s">
        <v>46</v>
      </c>
      <c r="B27" s="310" t="s">
        <v>41</v>
      </c>
      <c r="C27" s="29" t="s">
        <v>109</v>
      </c>
      <c r="D27" s="14"/>
      <c r="E27" s="14"/>
      <c r="F27" s="465">
        <f t="shared" si="8"/>
        <v>72</v>
      </c>
      <c r="G27" s="24">
        <v>20</v>
      </c>
      <c r="H27" s="8">
        <f t="shared" si="9"/>
        <v>0</v>
      </c>
      <c r="I27" s="8">
        <f t="shared" si="10"/>
        <v>72</v>
      </c>
      <c r="J27" s="70">
        <f t="shared" si="2"/>
        <v>72</v>
      </c>
      <c r="K27" s="8">
        <f t="shared" si="11"/>
        <v>14</v>
      </c>
      <c r="L27" s="313">
        <v>58</v>
      </c>
      <c r="M27" s="8"/>
      <c r="N27" s="8"/>
      <c r="O27" s="382">
        <f t="shared" si="7"/>
        <v>0</v>
      </c>
      <c r="P27" s="382">
        <v>0</v>
      </c>
      <c r="Q27" s="382">
        <f t="shared" si="12"/>
        <v>0</v>
      </c>
      <c r="R27" s="453">
        <v>72</v>
      </c>
      <c r="S27" s="254">
        <f t="shared" si="13"/>
        <v>72</v>
      </c>
      <c r="T27" s="375">
        <v>34</v>
      </c>
      <c r="U27" s="12"/>
      <c r="V27" s="11"/>
      <c r="W27" s="25"/>
      <c r="X27" s="230"/>
      <c r="Y27" s="467">
        <v>38</v>
      </c>
      <c r="Z27" s="12"/>
      <c r="AA27" s="273"/>
      <c r="AB27" s="185"/>
      <c r="AC27" s="140"/>
      <c r="AD27" s="133"/>
      <c r="AE27" s="12"/>
      <c r="AF27" s="11"/>
      <c r="AG27" s="185"/>
      <c r="AH27" s="230"/>
      <c r="AI27" s="132"/>
      <c r="AJ27" s="12"/>
      <c r="AK27" s="273"/>
      <c r="AL27" s="185"/>
      <c r="AM27" s="140"/>
      <c r="AN27" s="359"/>
      <c r="AO27" s="382"/>
      <c r="AP27" s="382"/>
      <c r="AQ27" s="382"/>
      <c r="AR27" s="383"/>
      <c r="AS27" s="360"/>
      <c r="AT27" s="382"/>
      <c r="AU27" s="382"/>
      <c r="AV27" s="382"/>
      <c r="AW27" s="384"/>
      <c r="AX27" s="385"/>
      <c r="AY27" s="382"/>
      <c r="AZ27" s="382"/>
      <c r="BA27" s="382"/>
      <c r="BB27" s="383"/>
      <c r="BC27" s="360"/>
      <c r="BD27" s="382"/>
      <c r="BE27" s="382"/>
      <c r="BF27" s="382"/>
      <c r="BG27" s="386"/>
      <c r="BH27" s="46">
        <f t="shared" si="16"/>
        <v>72</v>
      </c>
      <c r="BI27" s="74">
        <v>72</v>
      </c>
      <c r="BJ27" s="19">
        <f t="shared" si="14"/>
        <v>72</v>
      </c>
      <c r="BL27" s="19">
        <f t="shared" si="15"/>
        <v>0</v>
      </c>
      <c r="BM27" s="581"/>
      <c r="BN27" s="581"/>
      <c r="BO27" s="581"/>
      <c r="BP27" s="582"/>
      <c r="BQ27" s="581"/>
      <c r="BR27" s="581"/>
      <c r="BS27" s="581"/>
      <c r="BT27" s="581"/>
      <c r="BU27" s="581"/>
      <c r="BV27" s="581"/>
      <c r="BW27" s="581"/>
      <c r="BX27" s="581"/>
      <c r="BY27" s="581"/>
      <c r="BZ27" s="581"/>
      <c r="CA27" s="581"/>
      <c r="CB27" s="581"/>
      <c r="CC27" s="581"/>
      <c r="CD27" s="581"/>
      <c r="CE27" s="581"/>
      <c r="CF27" s="581"/>
      <c r="CG27" s="581"/>
      <c r="CH27" s="581"/>
      <c r="CI27" s="581"/>
      <c r="CJ27" s="581"/>
      <c r="CK27" s="581"/>
      <c r="CL27" s="581"/>
      <c r="CM27" s="581"/>
      <c r="CN27" s="581"/>
      <c r="CO27" s="581"/>
      <c r="CP27" s="581"/>
      <c r="CQ27" s="581"/>
      <c r="CR27" s="581"/>
      <c r="CS27" s="581"/>
      <c r="CT27" s="581"/>
      <c r="CU27" s="581"/>
      <c r="CV27" s="581"/>
      <c r="CW27" s="581"/>
      <c r="CX27" s="581"/>
      <c r="CY27" s="581"/>
      <c r="CZ27" s="581"/>
      <c r="DA27" s="581"/>
      <c r="DB27" s="581"/>
      <c r="DC27" s="581"/>
      <c r="DD27" s="581"/>
      <c r="DE27" s="581"/>
      <c r="DF27" s="581"/>
      <c r="DG27" s="581"/>
      <c r="DH27" s="581"/>
      <c r="DI27" s="581"/>
      <c r="DJ27" s="581"/>
      <c r="DK27" s="581"/>
      <c r="DL27" s="581"/>
      <c r="DM27" s="581"/>
      <c r="DN27" s="581"/>
      <c r="DO27" s="581"/>
      <c r="DP27" s="581"/>
      <c r="DQ27" s="581"/>
      <c r="DR27" s="581"/>
      <c r="DS27" s="581"/>
      <c r="DT27" s="581"/>
      <c r="DU27" s="581"/>
      <c r="DV27" s="581"/>
      <c r="DW27" s="581"/>
      <c r="DX27" s="581"/>
      <c r="DY27" s="581"/>
      <c r="DZ27" s="581"/>
      <c r="EA27" s="581"/>
      <c r="EB27" s="581"/>
      <c r="EC27" s="581"/>
      <c r="ED27" s="581"/>
      <c r="EE27" s="581"/>
      <c r="EF27" s="581"/>
      <c r="EG27" s="581"/>
      <c r="EH27" s="581"/>
      <c r="EI27" s="581"/>
      <c r="EJ27" s="581"/>
      <c r="EK27" s="581"/>
      <c r="EL27" s="581"/>
      <c r="EM27" s="581"/>
      <c r="EN27" s="581"/>
      <c r="EO27" s="581"/>
      <c r="EP27" s="581"/>
      <c r="EQ27" s="581"/>
      <c r="ER27" s="581"/>
    </row>
    <row r="28" spans="1:148" x14ac:dyDescent="0.25">
      <c r="A28" s="179" t="s">
        <v>47</v>
      </c>
      <c r="B28" s="310" t="s">
        <v>43</v>
      </c>
      <c r="C28" s="29" t="s">
        <v>87</v>
      </c>
      <c r="D28" s="14"/>
      <c r="E28" s="14"/>
      <c r="F28" s="465">
        <f t="shared" si="8"/>
        <v>68</v>
      </c>
      <c r="G28" s="24">
        <v>10</v>
      </c>
      <c r="H28" s="8">
        <f t="shared" si="9"/>
        <v>0</v>
      </c>
      <c r="I28" s="8">
        <f t="shared" si="10"/>
        <v>68</v>
      </c>
      <c r="J28" s="70">
        <f t="shared" si="2"/>
        <v>68</v>
      </c>
      <c r="K28" s="8">
        <f t="shared" si="11"/>
        <v>22</v>
      </c>
      <c r="L28" s="313">
        <v>46</v>
      </c>
      <c r="M28" s="8"/>
      <c r="N28" s="8"/>
      <c r="O28" s="8">
        <f t="shared" si="7"/>
        <v>0</v>
      </c>
      <c r="P28" s="8">
        <v>0</v>
      </c>
      <c r="Q28" s="8">
        <f t="shared" si="12"/>
        <v>0</v>
      </c>
      <c r="R28" s="453">
        <v>68</v>
      </c>
      <c r="S28" s="254">
        <f t="shared" si="13"/>
        <v>68</v>
      </c>
      <c r="T28" s="375">
        <v>34</v>
      </c>
      <c r="U28" s="12"/>
      <c r="V28" s="11"/>
      <c r="W28" s="25"/>
      <c r="X28" s="230"/>
      <c r="Y28" s="466">
        <v>34</v>
      </c>
      <c r="Z28" s="12"/>
      <c r="AA28" s="273"/>
      <c r="AB28" s="185"/>
      <c r="AC28" s="140"/>
      <c r="AD28" s="133"/>
      <c r="AE28" s="12"/>
      <c r="AF28" s="11"/>
      <c r="AG28" s="185"/>
      <c r="AH28" s="230"/>
      <c r="AI28" s="133"/>
      <c r="AJ28" s="12"/>
      <c r="AK28" s="273"/>
      <c r="AL28" s="185"/>
      <c r="AM28" s="140"/>
      <c r="AN28" s="359"/>
      <c r="AO28" s="382"/>
      <c r="AP28" s="382"/>
      <c r="AQ28" s="382"/>
      <c r="AR28" s="383"/>
      <c r="AS28" s="360"/>
      <c r="AT28" s="382"/>
      <c r="AU28" s="382"/>
      <c r="AV28" s="382"/>
      <c r="AW28" s="384"/>
      <c r="AX28" s="385"/>
      <c r="AY28" s="382"/>
      <c r="AZ28" s="382"/>
      <c r="BA28" s="382"/>
      <c r="BB28" s="383"/>
      <c r="BC28" s="360"/>
      <c r="BD28" s="382"/>
      <c r="BE28" s="382"/>
      <c r="BF28" s="382"/>
      <c r="BG28" s="386"/>
      <c r="BH28" s="46">
        <f t="shared" si="16"/>
        <v>68</v>
      </c>
      <c r="BI28" s="74">
        <v>68</v>
      </c>
      <c r="BJ28" s="19">
        <f t="shared" si="14"/>
        <v>68</v>
      </c>
      <c r="BL28" s="19">
        <f t="shared" si="15"/>
        <v>0</v>
      </c>
      <c r="BM28" s="581"/>
      <c r="BN28" s="581"/>
      <c r="BO28" s="581"/>
      <c r="BP28" s="582"/>
      <c r="BQ28" s="581"/>
      <c r="BR28" s="581"/>
      <c r="BS28" s="581"/>
      <c r="BT28" s="581"/>
      <c r="BU28" s="581"/>
      <c r="BV28" s="581"/>
      <c r="BW28" s="581"/>
      <c r="BX28" s="581"/>
      <c r="BY28" s="581"/>
      <c r="BZ28" s="581"/>
      <c r="CA28" s="581"/>
      <c r="CB28" s="581"/>
      <c r="CC28" s="581"/>
      <c r="CD28" s="581"/>
      <c r="CE28" s="581"/>
      <c r="CF28" s="581"/>
      <c r="CG28" s="581"/>
      <c r="CH28" s="581"/>
      <c r="CI28" s="581"/>
      <c r="CJ28" s="581"/>
      <c r="CK28" s="581"/>
      <c r="CL28" s="581"/>
      <c r="CM28" s="581"/>
      <c r="CN28" s="581"/>
      <c r="CO28" s="581"/>
      <c r="CP28" s="581"/>
      <c r="CQ28" s="581"/>
      <c r="CR28" s="581"/>
      <c r="CS28" s="581"/>
      <c r="CT28" s="581"/>
      <c r="CU28" s="581"/>
      <c r="CV28" s="581"/>
      <c r="CW28" s="581"/>
      <c r="CX28" s="581"/>
      <c r="CY28" s="581"/>
      <c r="CZ28" s="581"/>
      <c r="DA28" s="581"/>
      <c r="DB28" s="581"/>
      <c r="DC28" s="581"/>
      <c r="DD28" s="581"/>
      <c r="DE28" s="581"/>
      <c r="DF28" s="581"/>
      <c r="DG28" s="581"/>
      <c r="DH28" s="581"/>
      <c r="DI28" s="581"/>
      <c r="DJ28" s="581"/>
      <c r="DK28" s="581"/>
      <c r="DL28" s="581"/>
      <c r="DM28" s="581"/>
      <c r="DN28" s="581"/>
      <c r="DO28" s="581"/>
      <c r="DP28" s="581"/>
      <c r="DQ28" s="581"/>
      <c r="DR28" s="581"/>
      <c r="DS28" s="581"/>
      <c r="DT28" s="581"/>
      <c r="DU28" s="581"/>
      <c r="DV28" s="581"/>
      <c r="DW28" s="581"/>
      <c r="DX28" s="581"/>
      <c r="DY28" s="581"/>
      <c r="DZ28" s="581"/>
      <c r="EA28" s="581"/>
      <c r="EB28" s="581"/>
      <c r="EC28" s="581"/>
      <c r="ED28" s="581"/>
      <c r="EE28" s="581"/>
      <c r="EF28" s="581"/>
      <c r="EG28" s="581"/>
      <c r="EH28" s="581"/>
      <c r="EI28" s="581"/>
      <c r="EJ28" s="581"/>
      <c r="EK28" s="581"/>
      <c r="EL28" s="581"/>
      <c r="EM28" s="581"/>
      <c r="EN28" s="581"/>
      <c r="EO28" s="581"/>
      <c r="EP28" s="581"/>
      <c r="EQ28" s="581"/>
      <c r="ER28" s="581"/>
    </row>
    <row r="29" spans="1:148" ht="20.100000000000001" customHeight="1" x14ac:dyDescent="0.25">
      <c r="A29" s="179" t="s">
        <v>50</v>
      </c>
      <c r="B29" s="311" t="s">
        <v>45</v>
      </c>
      <c r="C29" s="505" t="s">
        <v>202</v>
      </c>
      <c r="D29" s="14"/>
      <c r="E29" s="14"/>
      <c r="F29" s="465">
        <f t="shared" si="8"/>
        <v>72</v>
      </c>
      <c r="G29" s="24">
        <v>6</v>
      </c>
      <c r="H29" s="8">
        <f t="shared" si="9"/>
        <v>0</v>
      </c>
      <c r="I29" s="8">
        <f t="shared" si="10"/>
        <v>66</v>
      </c>
      <c r="J29" s="70">
        <f t="shared" si="2"/>
        <v>66</v>
      </c>
      <c r="K29" s="8">
        <f t="shared" si="11"/>
        <v>28</v>
      </c>
      <c r="L29" s="313">
        <v>38</v>
      </c>
      <c r="M29" s="8"/>
      <c r="N29" s="8"/>
      <c r="O29" s="8">
        <f t="shared" si="7"/>
        <v>3</v>
      </c>
      <c r="P29" s="8">
        <v>0</v>
      </c>
      <c r="Q29" s="8">
        <f t="shared" si="12"/>
        <v>3</v>
      </c>
      <c r="R29" s="453">
        <v>72</v>
      </c>
      <c r="S29" s="254">
        <f t="shared" si="13"/>
        <v>66</v>
      </c>
      <c r="T29" s="375"/>
      <c r="U29" s="12"/>
      <c r="V29" s="11"/>
      <c r="W29" s="25"/>
      <c r="X29" s="230"/>
      <c r="Y29" s="469">
        <v>66</v>
      </c>
      <c r="Z29" s="12"/>
      <c r="AA29" s="273"/>
      <c r="AB29" s="188">
        <v>3</v>
      </c>
      <c r="AC29" s="143">
        <v>3</v>
      </c>
      <c r="AD29" s="133"/>
      <c r="AE29" s="12"/>
      <c r="AF29" s="11"/>
      <c r="AG29" s="185"/>
      <c r="AH29" s="230"/>
      <c r="AI29" s="133"/>
      <c r="AJ29" s="12"/>
      <c r="AK29" s="273"/>
      <c r="AL29" s="185"/>
      <c r="AM29" s="140"/>
      <c r="AN29" s="359"/>
      <c r="AO29" s="382"/>
      <c r="AP29" s="382"/>
      <c r="AQ29" s="382"/>
      <c r="AR29" s="383"/>
      <c r="AS29" s="360"/>
      <c r="AT29" s="382"/>
      <c r="AU29" s="382"/>
      <c r="AV29" s="382"/>
      <c r="AW29" s="384"/>
      <c r="AX29" s="385"/>
      <c r="AY29" s="382"/>
      <c r="AZ29" s="382"/>
      <c r="BA29" s="382"/>
      <c r="BB29" s="383"/>
      <c r="BC29" s="360"/>
      <c r="BD29" s="382"/>
      <c r="BE29" s="382"/>
      <c r="BF29" s="382"/>
      <c r="BG29" s="386"/>
      <c r="BH29" s="46">
        <f t="shared" si="16"/>
        <v>66</v>
      </c>
      <c r="BI29" s="74">
        <v>72</v>
      </c>
      <c r="BJ29" s="19">
        <f t="shared" si="14"/>
        <v>66</v>
      </c>
      <c r="BL29" s="19">
        <f t="shared" si="15"/>
        <v>-6</v>
      </c>
      <c r="BM29" s="581"/>
      <c r="BN29" s="581"/>
      <c r="BO29" s="581"/>
      <c r="BP29" s="582"/>
      <c r="BQ29" s="581"/>
      <c r="BR29" s="581"/>
      <c r="BS29" s="581"/>
      <c r="BT29" s="581"/>
      <c r="BU29" s="581"/>
      <c r="BV29" s="581"/>
      <c r="BW29" s="581"/>
      <c r="BX29" s="581"/>
      <c r="BY29" s="581"/>
      <c r="BZ29" s="581"/>
      <c r="CA29" s="581"/>
      <c r="CB29" s="581"/>
      <c r="CC29" s="581"/>
      <c r="CD29" s="581"/>
      <c r="CE29" s="581"/>
      <c r="CF29" s="581"/>
      <c r="CG29" s="581"/>
      <c r="CH29" s="581"/>
      <c r="CI29" s="581"/>
      <c r="CJ29" s="581"/>
      <c r="CK29" s="581"/>
      <c r="CL29" s="581"/>
      <c r="CM29" s="581"/>
      <c r="CN29" s="581"/>
      <c r="CO29" s="581"/>
      <c r="CP29" s="581"/>
      <c r="CQ29" s="581"/>
      <c r="CR29" s="581"/>
      <c r="CS29" s="581"/>
      <c r="CT29" s="581"/>
      <c r="CU29" s="581"/>
      <c r="CV29" s="581"/>
      <c r="CW29" s="581"/>
      <c r="CX29" s="581"/>
      <c r="CY29" s="581"/>
      <c r="CZ29" s="581"/>
      <c r="DA29" s="581"/>
      <c r="DB29" s="581"/>
      <c r="DC29" s="581"/>
      <c r="DD29" s="581"/>
      <c r="DE29" s="581"/>
      <c r="DF29" s="581"/>
      <c r="DG29" s="581"/>
      <c r="DH29" s="581"/>
      <c r="DI29" s="581"/>
      <c r="DJ29" s="581"/>
      <c r="DK29" s="581"/>
      <c r="DL29" s="581"/>
      <c r="DM29" s="581"/>
      <c r="DN29" s="581"/>
      <c r="DO29" s="581"/>
      <c r="DP29" s="581"/>
      <c r="DQ29" s="581"/>
      <c r="DR29" s="581"/>
      <c r="DS29" s="581"/>
      <c r="DT29" s="581"/>
      <c r="DU29" s="581"/>
      <c r="DV29" s="581"/>
      <c r="DW29" s="581"/>
      <c r="DX29" s="581"/>
      <c r="DY29" s="581"/>
      <c r="DZ29" s="581"/>
      <c r="EA29" s="581"/>
      <c r="EB29" s="581"/>
      <c r="EC29" s="581"/>
      <c r="ED29" s="581"/>
      <c r="EE29" s="581"/>
      <c r="EF29" s="581"/>
      <c r="EG29" s="581"/>
      <c r="EH29" s="581"/>
      <c r="EI29" s="581"/>
      <c r="EJ29" s="581"/>
      <c r="EK29" s="581"/>
      <c r="EL29" s="581"/>
      <c r="EM29" s="581"/>
      <c r="EN29" s="581"/>
      <c r="EO29" s="581"/>
      <c r="EP29" s="581"/>
      <c r="EQ29" s="581"/>
      <c r="ER29" s="581"/>
    </row>
    <row r="30" spans="1:148" ht="20.100000000000001" customHeight="1" x14ac:dyDescent="0.25">
      <c r="A30" s="179" t="s">
        <v>52</v>
      </c>
      <c r="B30" s="311" t="s">
        <v>48</v>
      </c>
      <c r="C30" s="505" t="s">
        <v>202</v>
      </c>
      <c r="D30" s="14"/>
      <c r="E30" s="14"/>
      <c r="F30" s="465">
        <f t="shared" si="8"/>
        <v>72</v>
      </c>
      <c r="G30" s="24">
        <v>12</v>
      </c>
      <c r="H30" s="8">
        <f t="shared" si="9"/>
        <v>0</v>
      </c>
      <c r="I30" s="8">
        <f t="shared" si="10"/>
        <v>66</v>
      </c>
      <c r="J30" s="70">
        <f t="shared" si="2"/>
        <v>66</v>
      </c>
      <c r="K30" s="8">
        <f t="shared" si="11"/>
        <v>42</v>
      </c>
      <c r="L30" s="313">
        <v>24</v>
      </c>
      <c r="M30" s="8"/>
      <c r="N30" s="8"/>
      <c r="O30" s="8">
        <f t="shared" si="7"/>
        <v>3</v>
      </c>
      <c r="P30" s="8">
        <v>0</v>
      </c>
      <c r="Q30" s="8">
        <f t="shared" si="12"/>
        <v>3</v>
      </c>
      <c r="R30" s="453">
        <v>72</v>
      </c>
      <c r="S30" s="254">
        <f t="shared" si="13"/>
        <v>66</v>
      </c>
      <c r="T30" s="375"/>
      <c r="U30" s="12"/>
      <c r="V30" s="11"/>
      <c r="W30" s="25"/>
      <c r="X30" s="230"/>
      <c r="Y30" s="469">
        <v>66</v>
      </c>
      <c r="Z30" s="12"/>
      <c r="AA30" s="273"/>
      <c r="AB30" s="188">
        <v>3</v>
      </c>
      <c r="AC30" s="143">
        <v>3</v>
      </c>
      <c r="AD30" s="133"/>
      <c r="AE30" s="12"/>
      <c r="AF30" s="11"/>
      <c r="AG30" s="185"/>
      <c r="AH30" s="230"/>
      <c r="AI30" s="133"/>
      <c r="AJ30" s="12"/>
      <c r="AK30" s="273"/>
      <c r="AL30" s="185"/>
      <c r="AM30" s="140"/>
      <c r="AN30" s="359"/>
      <c r="AO30" s="382"/>
      <c r="AP30" s="382"/>
      <c r="AQ30" s="382"/>
      <c r="AR30" s="383"/>
      <c r="AS30" s="360"/>
      <c r="AT30" s="382"/>
      <c r="AU30" s="382"/>
      <c r="AV30" s="382"/>
      <c r="AW30" s="384"/>
      <c r="AX30" s="385"/>
      <c r="AY30" s="382"/>
      <c r="AZ30" s="382"/>
      <c r="BA30" s="382"/>
      <c r="BB30" s="383"/>
      <c r="BC30" s="360"/>
      <c r="BD30" s="382"/>
      <c r="BE30" s="382"/>
      <c r="BF30" s="382"/>
      <c r="BG30" s="386"/>
      <c r="BH30" s="46">
        <f t="shared" si="16"/>
        <v>66</v>
      </c>
      <c r="BI30" s="74">
        <v>144</v>
      </c>
      <c r="BJ30" s="19">
        <f t="shared" si="14"/>
        <v>66</v>
      </c>
      <c r="BL30" s="19">
        <f t="shared" si="15"/>
        <v>-78</v>
      </c>
      <c r="BM30" s="581"/>
      <c r="BN30" s="581"/>
      <c r="BO30" s="581"/>
      <c r="BP30" s="582"/>
      <c r="BQ30" s="581"/>
      <c r="BR30" s="581"/>
      <c r="BS30" s="581"/>
      <c r="BT30" s="581"/>
      <c r="BU30" s="581"/>
      <c r="BV30" s="581"/>
      <c r="BW30" s="581"/>
      <c r="BX30" s="581"/>
      <c r="BY30" s="581"/>
      <c r="BZ30" s="581"/>
      <c r="CA30" s="581"/>
      <c r="CB30" s="581"/>
      <c r="CC30" s="581"/>
      <c r="CD30" s="581"/>
      <c r="CE30" s="581"/>
      <c r="CF30" s="581"/>
      <c r="CG30" s="581"/>
      <c r="CH30" s="581"/>
      <c r="CI30" s="581"/>
      <c r="CJ30" s="581"/>
      <c r="CK30" s="581"/>
      <c r="CL30" s="581"/>
      <c r="CM30" s="581"/>
      <c r="CN30" s="581"/>
      <c r="CO30" s="581"/>
      <c r="CP30" s="581"/>
      <c r="CQ30" s="581"/>
      <c r="CR30" s="581"/>
      <c r="CS30" s="581"/>
      <c r="CT30" s="581"/>
      <c r="CU30" s="581"/>
      <c r="CV30" s="581"/>
      <c r="CW30" s="581"/>
      <c r="CX30" s="581"/>
      <c r="CY30" s="581"/>
      <c r="CZ30" s="581"/>
      <c r="DA30" s="581"/>
      <c r="DB30" s="581"/>
      <c r="DC30" s="581"/>
      <c r="DD30" s="581"/>
      <c r="DE30" s="581"/>
      <c r="DF30" s="581"/>
      <c r="DG30" s="581"/>
      <c r="DH30" s="581"/>
      <c r="DI30" s="581"/>
      <c r="DJ30" s="581"/>
      <c r="DK30" s="581"/>
      <c r="DL30" s="581"/>
      <c r="DM30" s="581"/>
      <c r="DN30" s="581"/>
      <c r="DO30" s="581"/>
      <c r="DP30" s="581"/>
      <c r="DQ30" s="581"/>
      <c r="DR30" s="581"/>
      <c r="DS30" s="581"/>
      <c r="DT30" s="581"/>
      <c r="DU30" s="581"/>
      <c r="DV30" s="581"/>
      <c r="DW30" s="581"/>
      <c r="DX30" s="581"/>
      <c r="DY30" s="581"/>
      <c r="DZ30" s="581"/>
      <c r="EA30" s="581"/>
      <c r="EB30" s="581"/>
      <c r="EC30" s="581"/>
      <c r="ED30" s="581"/>
      <c r="EE30" s="581"/>
      <c r="EF30" s="581"/>
      <c r="EG30" s="581"/>
      <c r="EH30" s="581"/>
      <c r="EI30" s="581"/>
      <c r="EJ30" s="581"/>
      <c r="EK30" s="581"/>
      <c r="EL30" s="581"/>
      <c r="EM30" s="581"/>
      <c r="EN30" s="581"/>
      <c r="EO30" s="581"/>
      <c r="EP30" s="581"/>
      <c r="EQ30" s="581"/>
      <c r="ER30" s="581"/>
    </row>
    <row r="31" spans="1:148" s="73" customFormat="1" ht="31.5" customHeight="1" x14ac:dyDescent="0.25">
      <c r="A31" s="30" t="s">
        <v>53</v>
      </c>
      <c r="B31" s="489" t="s">
        <v>54</v>
      </c>
      <c r="C31" s="26" t="s">
        <v>205</v>
      </c>
      <c r="D31" s="23">
        <f t="shared" ref="D31:I31" si="17">SUM(D32:D33)</f>
        <v>0</v>
      </c>
      <c r="E31" s="23">
        <f t="shared" si="17"/>
        <v>0</v>
      </c>
      <c r="F31" s="23">
        <f t="shared" si="17"/>
        <v>520</v>
      </c>
      <c r="G31" s="23">
        <f t="shared" si="17"/>
        <v>144</v>
      </c>
      <c r="H31" s="23">
        <f t="shared" si="17"/>
        <v>0</v>
      </c>
      <c r="I31" s="23">
        <f t="shared" si="17"/>
        <v>481</v>
      </c>
      <c r="J31" s="70">
        <f t="shared" si="2"/>
        <v>481</v>
      </c>
      <c r="K31" s="23">
        <f t="shared" ref="K31:AP31" si="18">SUM(K32:K33)</f>
        <v>333</v>
      </c>
      <c r="L31" s="23">
        <f t="shared" si="18"/>
        <v>148</v>
      </c>
      <c r="M31" s="23">
        <f t="shared" si="18"/>
        <v>0</v>
      </c>
      <c r="N31" s="23">
        <f t="shared" si="18"/>
        <v>0</v>
      </c>
      <c r="O31" s="23">
        <f t="shared" si="18"/>
        <v>21</v>
      </c>
      <c r="P31" s="23">
        <f t="shared" si="18"/>
        <v>0</v>
      </c>
      <c r="Q31" s="23">
        <f t="shared" si="18"/>
        <v>18</v>
      </c>
      <c r="R31" s="23">
        <f t="shared" si="18"/>
        <v>520</v>
      </c>
      <c r="S31" s="183">
        <f t="shared" si="18"/>
        <v>481</v>
      </c>
      <c r="T31" s="239">
        <f t="shared" si="18"/>
        <v>119</v>
      </c>
      <c r="U31" s="23">
        <f t="shared" si="18"/>
        <v>0</v>
      </c>
      <c r="V31" s="23">
        <f t="shared" si="18"/>
        <v>0</v>
      </c>
      <c r="W31" s="23">
        <f t="shared" si="18"/>
        <v>0</v>
      </c>
      <c r="X31" s="229">
        <f t="shared" si="18"/>
        <v>0</v>
      </c>
      <c r="Y31" s="131">
        <f t="shared" si="18"/>
        <v>208</v>
      </c>
      <c r="Z31" s="23">
        <f t="shared" si="18"/>
        <v>0</v>
      </c>
      <c r="AA31" s="23">
        <f t="shared" si="18"/>
        <v>0</v>
      </c>
      <c r="AB31" s="23">
        <f t="shared" si="18"/>
        <v>13</v>
      </c>
      <c r="AC31" s="139">
        <f t="shared" si="18"/>
        <v>12</v>
      </c>
      <c r="AD31" s="131">
        <f t="shared" si="18"/>
        <v>90</v>
      </c>
      <c r="AE31" s="23">
        <f t="shared" si="18"/>
        <v>0</v>
      </c>
      <c r="AF31" s="23">
        <f t="shared" si="18"/>
        <v>0</v>
      </c>
      <c r="AG31" s="183">
        <f t="shared" si="18"/>
        <v>0</v>
      </c>
      <c r="AH31" s="229">
        <f t="shared" si="18"/>
        <v>0</v>
      </c>
      <c r="AI31" s="131">
        <f t="shared" si="18"/>
        <v>64</v>
      </c>
      <c r="AJ31" s="23">
        <f t="shared" si="18"/>
        <v>0</v>
      </c>
      <c r="AK31" s="23">
        <f t="shared" si="18"/>
        <v>0</v>
      </c>
      <c r="AL31" s="23">
        <f t="shared" si="18"/>
        <v>8</v>
      </c>
      <c r="AM31" s="139">
        <f t="shared" si="18"/>
        <v>6</v>
      </c>
      <c r="AN31" s="375">
        <f t="shared" si="18"/>
        <v>0</v>
      </c>
      <c r="AO31" s="376">
        <f t="shared" si="18"/>
        <v>0</v>
      </c>
      <c r="AP31" s="376">
        <f t="shared" si="18"/>
        <v>0</v>
      </c>
      <c r="AQ31" s="376">
        <f t="shared" ref="AQ31:BG31" si="19">SUM(AQ32:AQ33)</f>
        <v>0</v>
      </c>
      <c r="AR31" s="377">
        <f t="shared" si="19"/>
        <v>0</v>
      </c>
      <c r="AS31" s="378">
        <f t="shared" si="19"/>
        <v>0</v>
      </c>
      <c r="AT31" s="376">
        <f t="shared" si="19"/>
        <v>0</v>
      </c>
      <c r="AU31" s="376">
        <f t="shared" si="19"/>
        <v>0</v>
      </c>
      <c r="AV31" s="376">
        <f t="shared" si="19"/>
        <v>0</v>
      </c>
      <c r="AW31" s="379">
        <f t="shared" si="19"/>
        <v>0</v>
      </c>
      <c r="AX31" s="380">
        <f t="shared" si="19"/>
        <v>0</v>
      </c>
      <c r="AY31" s="376">
        <f t="shared" si="19"/>
        <v>0</v>
      </c>
      <c r="AZ31" s="376">
        <f t="shared" si="19"/>
        <v>0</v>
      </c>
      <c r="BA31" s="376">
        <f t="shared" si="19"/>
        <v>0</v>
      </c>
      <c r="BB31" s="377">
        <f t="shared" si="19"/>
        <v>0</v>
      </c>
      <c r="BC31" s="378">
        <f t="shared" si="19"/>
        <v>0</v>
      </c>
      <c r="BD31" s="376">
        <f t="shared" si="19"/>
        <v>0</v>
      </c>
      <c r="BE31" s="376">
        <f t="shared" si="19"/>
        <v>0</v>
      </c>
      <c r="BF31" s="376">
        <f t="shared" si="19"/>
        <v>0</v>
      </c>
      <c r="BG31" s="381">
        <f t="shared" si="19"/>
        <v>0</v>
      </c>
      <c r="BH31" s="46">
        <f>T31+U31+Y31+Z31+AD31+AE31+AI31+AJ31+AN31+AO31+AS31+AT31</f>
        <v>481</v>
      </c>
      <c r="BI31" s="71">
        <f>SUM(BI32:BI33)</f>
        <v>216</v>
      </c>
      <c r="BJ31" s="71">
        <f>SUM(BJ32:BJ33)</f>
        <v>481</v>
      </c>
      <c r="BM31" s="581"/>
      <c r="BN31" s="581"/>
      <c r="BO31" s="581"/>
      <c r="BP31" s="582"/>
      <c r="BQ31" s="581"/>
      <c r="BR31" s="581"/>
      <c r="BS31" s="581"/>
      <c r="BT31" s="581"/>
      <c r="BU31" s="581"/>
      <c r="BV31" s="581"/>
      <c r="BW31" s="581"/>
      <c r="BX31" s="581"/>
      <c r="BY31" s="581"/>
      <c r="BZ31" s="581"/>
      <c r="CA31" s="581"/>
      <c r="CB31" s="581"/>
      <c r="CC31" s="581"/>
      <c r="CD31" s="581"/>
      <c r="CE31" s="581"/>
      <c r="CF31" s="581"/>
      <c r="CG31" s="581"/>
      <c r="CH31" s="581"/>
      <c r="CI31" s="581"/>
      <c r="CJ31" s="581"/>
      <c r="CK31" s="581"/>
      <c r="CL31" s="581"/>
      <c r="CM31" s="581"/>
      <c r="CN31" s="581"/>
      <c r="CO31" s="581"/>
      <c r="CP31" s="581"/>
      <c r="CQ31" s="581"/>
      <c r="CR31" s="581"/>
      <c r="CS31" s="581"/>
      <c r="CT31" s="581"/>
      <c r="CU31" s="581"/>
      <c r="CV31" s="581"/>
      <c r="CW31" s="581"/>
      <c r="CX31" s="581"/>
      <c r="CY31" s="581"/>
      <c r="CZ31" s="581"/>
      <c r="DA31" s="581"/>
      <c r="DB31" s="581"/>
      <c r="DC31" s="581"/>
      <c r="DD31" s="581"/>
      <c r="DE31" s="581"/>
      <c r="DF31" s="581"/>
      <c r="DG31" s="581"/>
      <c r="DH31" s="581"/>
      <c r="DI31" s="581"/>
      <c r="DJ31" s="581"/>
      <c r="DK31" s="581"/>
      <c r="DL31" s="581"/>
      <c r="DM31" s="581"/>
      <c r="DN31" s="581"/>
      <c r="DO31" s="581"/>
      <c r="DP31" s="581"/>
      <c r="DQ31" s="581"/>
      <c r="DR31" s="581"/>
      <c r="DS31" s="581"/>
      <c r="DT31" s="581"/>
      <c r="DU31" s="581"/>
      <c r="DV31" s="581"/>
      <c r="DW31" s="581"/>
      <c r="DX31" s="581"/>
      <c r="DY31" s="581"/>
      <c r="DZ31" s="581"/>
      <c r="EA31" s="581"/>
      <c r="EB31" s="581"/>
      <c r="EC31" s="581"/>
      <c r="ED31" s="581"/>
      <c r="EE31" s="581"/>
      <c r="EF31" s="581"/>
      <c r="EG31" s="581"/>
      <c r="EH31" s="581"/>
      <c r="EI31" s="581"/>
      <c r="EJ31" s="581"/>
      <c r="EK31" s="581"/>
      <c r="EL31" s="581"/>
      <c r="EM31" s="581"/>
      <c r="EN31" s="581"/>
      <c r="EO31" s="581"/>
      <c r="EP31" s="581"/>
      <c r="EQ31" s="581"/>
      <c r="ER31" s="581"/>
    </row>
    <row r="32" spans="1:148" ht="20.100000000000001" customHeight="1" x14ac:dyDescent="0.25">
      <c r="A32" s="179" t="s">
        <v>152</v>
      </c>
      <c r="B32" s="310" t="s">
        <v>178</v>
      </c>
      <c r="C32" s="29" t="s">
        <v>203</v>
      </c>
      <c r="D32" s="14"/>
      <c r="E32" s="14"/>
      <c r="F32" s="465">
        <f t="shared" ref="F32:F33" si="20">H32+I32+N32+O32+Q32</f>
        <v>340</v>
      </c>
      <c r="G32" s="24">
        <v>56</v>
      </c>
      <c r="H32" s="8">
        <f t="shared" si="9"/>
        <v>0</v>
      </c>
      <c r="I32" s="8">
        <f t="shared" si="10"/>
        <v>315</v>
      </c>
      <c r="J32" s="70">
        <f t="shared" si="2"/>
        <v>315</v>
      </c>
      <c r="K32" s="8">
        <f t="shared" ref="K32:K33" si="21">I32-L32</f>
        <v>201</v>
      </c>
      <c r="L32" s="452">
        <v>114</v>
      </c>
      <c r="M32" s="8"/>
      <c r="N32" s="8"/>
      <c r="O32" s="376">
        <f>W32+AB32+AG32+AL32+AQ32+AV32+BA32+BF32</f>
        <v>13</v>
      </c>
      <c r="P32" s="382">
        <v>0</v>
      </c>
      <c r="Q32" s="376">
        <f t="shared" ref="Q32:Q33" si="22">X32+AC32+AH32+AM32+AR32+AW32+BB32+BG32</f>
        <v>12</v>
      </c>
      <c r="R32" s="453">
        <v>340</v>
      </c>
      <c r="S32" s="254">
        <f t="shared" si="13"/>
        <v>315</v>
      </c>
      <c r="T32" s="375">
        <v>51</v>
      </c>
      <c r="U32" s="12"/>
      <c r="V32" s="11"/>
      <c r="W32" s="460"/>
      <c r="X32" s="233"/>
      <c r="Y32" s="441">
        <v>110</v>
      </c>
      <c r="Z32" s="12"/>
      <c r="AA32" s="273"/>
      <c r="AB32" s="188">
        <v>5</v>
      </c>
      <c r="AC32" s="143">
        <v>6</v>
      </c>
      <c r="AD32" s="378">
        <v>90</v>
      </c>
      <c r="AE32" s="12"/>
      <c r="AF32" s="11"/>
      <c r="AG32" s="188"/>
      <c r="AH32" s="233"/>
      <c r="AI32" s="441">
        <v>64</v>
      </c>
      <c r="AJ32" s="12"/>
      <c r="AK32" s="273"/>
      <c r="AL32" s="188">
        <v>8</v>
      </c>
      <c r="AM32" s="143">
        <v>6</v>
      </c>
      <c r="AN32" s="359"/>
      <c r="AO32" s="382"/>
      <c r="AP32" s="382"/>
      <c r="AQ32" s="382"/>
      <c r="AR32" s="383"/>
      <c r="AS32" s="360"/>
      <c r="AT32" s="382"/>
      <c r="AU32" s="382"/>
      <c r="AV32" s="382"/>
      <c r="AW32" s="384"/>
      <c r="AX32" s="385"/>
      <c r="AY32" s="382"/>
      <c r="AZ32" s="382"/>
      <c r="BA32" s="382"/>
      <c r="BB32" s="383"/>
      <c r="BC32" s="360"/>
      <c r="BD32" s="382"/>
      <c r="BE32" s="382"/>
      <c r="BF32" s="382"/>
      <c r="BG32" s="386"/>
      <c r="BH32" s="46">
        <f t="shared" ref="BH32:BH45" si="23">T32+U32+Y32+Z32+AD32+AE32+AI32+AJ32+AN32+AO32+AS32+AT32</f>
        <v>315</v>
      </c>
      <c r="BI32" s="74">
        <v>108</v>
      </c>
      <c r="BJ32" s="19">
        <f t="shared" si="14"/>
        <v>315</v>
      </c>
      <c r="BL32" s="19">
        <f t="shared" si="15"/>
        <v>207</v>
      </c>
      <c r="BM32" s="581"/>
      <c r="BN32" s="581"/>
      <c r="BO32" s="581"/>
      <c r="BP32" s="582"/>
      <c r="BQ32" s="581"/>
      <c r="BR32" s="581"/>
      <c r="BS32" s="581"/>
      <c r="BT32" s="581"/>
      <c r="BU32" s="581"/>
      <c r="BV32" s="581"/>
      <c r="BW32" s="581"/>
      <c r="BX32" s="581"/>
      <c r="BY32" s="581"/>
      <c r="BZ32" s="581"/>
      <c r="CA32" s="581"/>
      <c r="CB32" s="581"/>
      <c r="CC32" s="581"/>
      <c r="CD32" s="581"/>
      <c r="CE32" s="581"/>
      <c r="CF32" s="581"/>
      <c r="CG32" s="581"/>
      <c r="CH32" s="581"/>
      <c r="CI32" s="581"/>
      <c r="CJ32" s="581"/>
      <c r="CK32" s="581"/>
      <c r="CL32" s="581"/>
      <c r="CM32" s="581"/>
      <c r="CN32" s="581"/>
      <c r="CO32" s="581"/>
      <c r="CP32" s="581"/>
      <c r="CQ32" s="581"/>
      <c r="CR32" s="581"/>
      <c r="CS32" s="581"/>
      <c r="CT32" s="581"/>
      <c r="CU32" s="581"/>
      <c r="CV32" s="581"/>
      <c r="CW32" s="581"/>
      <c r="CX32" s="581"/>
      <c r="CY32" s="581"/>
      <c r="CZ32" s="581"/>
      <c r="DA32" s="581"/>
      <c r="DB32" s="581"/>
      <c r="DC32" s="581"/>
      <c r="DD32" s="581"/>
      <c r="DE32" s="581"/>
      <c r="DF32" s="581"/>
      <c r="DG32" s="581"/>
      <c r="DH32" s="581"/>
      <c r="DI32" s="581"/>
      <c r="DJ32" s="581"/>
      <c r="DK32" s="581"/>
      <c r="DL32" s="581"/>
      <c r="DM32" s="581"/>
      <c r="DN32" s="581"/>
      <c r="DO32" s="581"/>
      <c r="DP32" s="581"/>
      <c r="DQ32" s="581"/>
      <c r="DR32" s="581"/>
      <c r="DS32" s="581"/>
      <c r="DT32" s="581"/>
      <c r="DU32" s="581"/>
      <c r="DV32" s="581"/>
      <c r="DW32" s="581"/>
      <c r="DX32" s="581"/>
      <c r="DY32" s="581"/>
      <c r="DZ32" s="581"/>
      <c r="EA32" s="581"/>
      <c r="EB32" s="581"/>
      <c r="EC32" s="581"/>
      <c r="ED32" s="581"/>
      <c r="EE32" s="581"/>
      <c r="EF32" s="581"/>
      <c r="EG32" s="581"/>
      <c r="EH32" s="581"/>
      <c r="EI32" s="581"/>
      <c r="EJ32" s="581"/>
      <c r="EK32" s="581"/>
      <c r="EL32" s="581"/>
      <c r="EM32" s="581"/>
      <c r="EN32" s="581"/>
      <c r="EO32" s="581"/>
      <c r="EP32" s="581"/>
      <c r="EQ32" s="581"/>
      <c r="ER32" s="581"/>
    </row>
    <row r="33" spans="1:148" ht="20.100000000000001" customHeight="1" x14ac:dyDescent="0.25">
      <c r="A33" s="179" t="s">
        <v>55</v>
      </c>
      <c r="B33" s="310" t="s">
        <v>57</v>
      </c>
      <c r="C33" s="31" t="s">
        <v>74</v>
      </c>
      <c r="D33" s="14"/>
      <c r="E33" s="14"/>
      <c r="F33" s="465">
        <f t="shared" si="20"/>
        <v>180</v>
      </c>
      <c r="G33" s="24">
        <v>88</v>
      </c>
      <c r="H33" s="8">
        <f t="shared" si="9"/>
        <v>0</v>
      </c>
      <c r="I33" s="8">
        <f t="shared" si="10"/>
        <v>166</v>
      </c>
      <c r="J33" s="70">
        <f t="shared" si="2"/>
        <v>166</v>
      </c>
      <c r="K33" s="8">
        <f t="shared" si="21"/>
        <v>132</v>
      </c>
      <c r="L33" s="452">
        <v>34</v>
      </c>
      <c r="M33" s="8"/>
      <c r="N33" s="8"/>
      <c r="O33" s="376">
        <f>W33+AB33+AG33+AL33+AQ33+AV33+BA33+BF33</f>
        <v>8</v>
      </c>
      <c r="P33" s="382">
        <v>0</v>
      </c>
      <c r="Q33" s="376">
        <f t="shared" si="22"/>
        <v>6</v>
      </c>
      <c r="R33" s="453">
        <v>180</v>
      </c>
      <c r="S33" s="254">
        <f t="shared" si="13"/>
        <v>166</v>
      </c>
      <c r="T33" s="375">
        <v>68</v>
      </c>
      <c r="U33" s="12"/>
      <c r="V33" s="11"/>
      <c r="W33" s="25"/>
      <c r="X33" s="230"/>
      <c r="Y33" s="441">
        <v>98</v>
      </c>
      <c r="Z33" s="12"/>
      <c r="AA33" s="273"/>
      <c r="AB33" s="188">
        <v>8</v>
      </c>
      <c r="AC33" s="143">
        <v>6</v>
      </c>
      <c r="AD33" s="360"/>
      <c r="AE33" s="12"/>
      <c r="AF33" s="11"/>
      <c r="AG33" s="185"/>
      <c r="AH33" s="230"/>
      <c r="AI33" s="132"/>
      <c r="AJ33" s="12"/>
      <c r="AK33" s="273"/>
      <c r="AL33" s="185"/>
      <c r="AM33" s="140"/>
      <c r="AN33" s="359"/>
      <c r="AO33" s="382"/>
      <c r="AP33" s="382"/>
      <c r="AQ33" s="382"/>
      <c r="AR33" s="383"/>
      <c r="AS33" s="360"/>
      <c r="AT33" s="382"/>
      <c r="AU33" s="382"/>
      <c r="AV33" s="382"/>
      <c r="AW33" s="384"/>
      <c r="AX33" s="385"/>
      <c r="AY33" s="382"/>
      <c r="AZ33" s="382"/>
      <c r="BA33" s="382"/>
      <c r="BB33" s="383"/>
      <c r="BC33" s="360"/>
      <c r="BD33" s="382"/>
      <c r="BE33" s="382"/>
      <c r="BF33" s="382"/>
      <c r="BG33" s="386"/>
      <c r="BH33" s="46">
        <f t="shared" si="23"/>
        <v>166</v>
      </c>
      <c r="BI33" s="74">
        <v>108</v>
      </c>
      <c r="BJ33" s="19">
        <f t="shared" si="14"/>
        <v>166</v>
      </c>
      <c r="BL33" s="19">
        <f t="shared" si="15"/>
        <v>58</v>
      </c>
      <c r="BM33" s="581"/>
      <c r="BN33" s="581"/>
      <c r="BO33" s="581"/>
      <c r="BP33" s="582"/>
      <c r="BQ33" s="581"/>
      <c r="BR33" s="581"/>
      <c r="BS33" s="581"/>
      <c r="BT33" s="581"/>
      <c r="BU33" s="581"/>
      <c r="BV33" s="581"/>
      <c r="BW33" s="581"/>
      <c r="BX33" s="581"/>
      <c r="BY33" s="581"/>
      <c r="BZ33" s="581"/>
      <c r="CA33" s="581"/>
      <c r="CB33" s="581"/>
      <c r="CC33" s="581"/>
      <c r="CD33" s="581"/>
      <c r="CE33" s="581"/>
      <c r="CF33" s="581"/>
      <c r="CG33" s="581"/>
      <c r="CH33" s="581"/>
      <c r="CI33" s="581"/>
      <c r="CJ33" s="581"/>
      <c r="CK33" s="581"/>
      <c r="CL33" s="581"/>
      <c r="CM33" s="581"/>
      <c r="CN33" s="581"/>
      <c r="CO33" s="581"/>
      <c r="CP33" s="581"/>
      <c r="CQ33" s="581"/>
      <c r="CR33" s="581"/>
      <c r="CS33" s="581"/>
      <c r="CT33" s="581"/>
      <c r="CU33" s="581"/>
      <c r="CV33" s="581"/>
      <c r="CW33" s="581"/>
      <c r="CX33" s="581"/>
      <c r="CY33" s="581"/>
      <c r="CZ33" s="581"/>
      <c r="DA33" s="581"/>
      <c r="DB33" s="581"/>
      <c r="DC33" s="581"/>
      <c r="DD33" s="581"/>
      <c r="DE33" s="581"/>
      <c r="DF33" s="581"/>
      <c r="DG33" s="581"/>
      <c r="DH33" s="581"/>
      <c r="DI33" s="581"/>
      <c r="DJ33" s="581"/>
      <c r="DK33" s="581"/>
      <c r="DL33" s="581"/>
      <c r="DM33" s="581"/>
      <c r="DN33" s="581"/>
      <c r="DO33" s="581"/>
      <c r="DP33" s="581"/>
      <c r="DQ33" s="581"/>
      <c r="DR33" s="581"/>
      <c r="DS33" s="581"/>
      <c r="DT33" s="581"/>
      <c r="DU33" s="581"/>
      <c r="DV33" s="581"/>
      <c r="DW33" s="581"/>
      <c r="DX33" s="581"/>
      <c r="DY33" s="581"/>
      <c r="DZ33" s="581"/>
      <c r="EA33" s="581"/>
      <c r="EB33" s="581"/>
      <c r="EC33" s="581"/>
      <c r="ED33" s="581"/>
      <c r="EE33" s="581"/>
      <c r="EF33" s="581"/>
      <c r="EG33" s="581"/>
      <c r="EH33" s="581"/>
      <c r="EI33" s="581"/>
      <c r="EJ33" s="581"/>
      <c r="EK33" s="581"/>
      <c r="EL33" s="581"/>
      <c r="EM33" s="581"/>
      <c r="EN33" s="581"/>
      <c r="EO33" s="581"/>
      <c r="EP33" s="581"/>
      <c r="EQ33" s="581"/>
      <c r="ER33" s="581"/>
    </row>
    <row r="34" spans="1:148" s="73" customFormat="1" x14ac:dyDescent="0.25">
      <c r="A34" s="27" t="s">
        <v>59</v>
      </c>
      <c r="B34" s="490" t="s">
        <v>60</v>
      </c>
      <c r="C34" s="496" t="s">
        <v>206</v>
      </c>
      <c r="D34" s="23">
        <f t="shared" ref="D34:E34" si="24">SUM(D35)</f>
        <v>0</v>
      </c>
      <c r="E34" s="23">
        <f t="shared" si="24"/>
        <v>0</v>
      </c>
      <c r="F34" s="23">
        <f>SUM(F35)</f>
        <v>32</v>
      </c>
      <c r="G34" s="23">
        <f t="shared" ref="G34:BG34" si="25">SUM(G35)</f>
        <v>10</v>
      </c>
      <c r="H34" s="23">
        <f>SUM(H35)</f>
        <v>5</v>
      </c>
      <c r="I34" s="23">
        <f t="shared" si="25"/>
        <v>27</v>
      </c>
      <c r="J34" s="70">
        <f t="shared" si="2"/>
        <v>27</v>
      </c>
      <c r="K34" s="23">
        <f t="shared" si="25"/>
        <v>17</v>
      </c>
      <c r="L34" s="23">
        <f t="shared" si="25"/>
        <v>10</v>
      </c>
      <c r="M34" s="23">
        <f t="shared" si="25"/>
        <v>0</v>
      </c>
      <c r="N34" s="23">
        <f t="shared" si="25"/>
        <v>0</v>
      </c>
      <c r="O34" s="23">
        <f t="shared" si="25"/>
        <v>0</v>
      </c>
      <c r="P34" s="23">
        <f t="shared" si="25"/>
        <v>0</v>
      </c>
      <c r="Q34" s="23">
        <f t="shared" si="25"/>
        <v>0</v>
      </c>
      <c r="R34" s="23">
        <f t="shared" si="25"/>
        <v>32</v>
      </c>
      <c r="S34" s="183">
        <f t="shared" si="25"/>
        <v>27</v>
      </c>
      <c r="T34" s="239">
        <f t="shared" si="25"/>
        <v>17</v>
      </c>
      <c r="U34" s="23">
        <f t="shared" si="25"/>
        <v>0</v>
      </c>
      <c r="V34" s="23">
        <f t="shared" si="25"/>
        <v>0</v>
      </c>
      <c r="W34" s="23">
        <f t="shared" si="25"/>
        <v>0</v>
      </c>
      <c r="X34" s="229">
        <f t="shared" si="25"/>
        <v>0</v>
      </c>
      <c r="Y34" s="131">
        <f t="shared" si="25"/>
        <v>10</v>
      </c>
      <c r="Z34" s="23">
        <f t="shared" si="25"/>
        <v>5</v>
      </c>
      <c r="AA34" s="23">
        <f t="shared" si="25"/>
        <v>0</v>
      </c>
      <c r="AB34" s="23">
        <f t="shared" si="25"/>
        <v>0</v>
      </c>
      <c r="AC34" s="139">
        <f t="shared" si="25"/>
        <v>0</v>
      </c>
      <c r="AD34" s="131">
        <f t="shared" si="25"/>
        <v>0</v>
      </c>
      <c r="AE34" s="23">
        <f t="shared" si="25"/>
        <v>0</v>
      </c>
      <c r="AF34" s="23">
        <f t="shared" si="25"/>
        <v>0</v>
      </c>
      <c r="AG34" s="183">
        <f t="shared" si="25"/>
        <v>0</v>
      </c>
      <c r="AH34" s="229">
        <f t="shared" si="25"/>
        <v>0</v>
      </c>
      <c r="AI34" s="131">
        <f t="shared" si="25"/>
        <v>0</v>
      </c>
      <c r="AJ34" s="23">
        <f t="shared" si="25"/>
        <v>0</v>
      </c>
      <c r="AK34" s="23">
        <f t="shared" si="25"/>
        <v>0</v>
      </c>
      <c r="AL34" s="23">
        <f t="shared" si="25"/>
        <v>0</v>
      </c>
      <c r="AM34" s="139">
        <f t="shared" si="25"/>
        <v>0</v>
      </c>
      <c r="AN34" s="375">
        <f t="shared" si="25"/>
        <v>0</v>
      </c>
      <c r="AO34" s="376">
        <f t="shared" si="25"/>
        <v>0</v>
      </c>
      <c r="AP34" s="376">
        <f t="shared" si="25"/>
        <v>0</v>
      </c>
      <c r="AQ34" s="376">
        <f t="shared" si="25"/>
        <v>0</v>
      </c>
      <c r="AR34" s="377">
        <f t="shared" si="25"/>
        <v>0</v>
      </c>
      <c r="AS34" s="378">
        <f t="shared" si="25"/>
        <v>0</v>
      </c>
      <c r="AT34" s="376">
        <f t="shared" si="25"/>
        <v>0</v>
      </c>
      <c r="AU34" s="376">
        <f t="shared" si="25"/>
        <v>0</v>
      </c>
      <c r="AV34" s="376">
        <f t="shared" si="25"/>
        <v>0</v>
      </c>
      <c r="AW34" s="379">
        <f t="shared" si="25"/>
        <v>0</v>
      </c>
      <c r="AX34" s="380">
        <f t="shared" si="25"/>
        <v>0</v>
      </c>
      <c r="AY34" s="376">
        <f t="shared" si="25"/>
        <v>0</v>
      </c>
      <c r="AZ34" s="376">
        <f t="shared" si="25"/>
        <v>0</v>
      </c>
      <c r="BA34" s="376">
        <f t="shared" si="25"/>
        <v>0</v>
      </c>
      <c r="BB34" s="377">
        <f t="shared" si="25"/>
        <v>0</v>
      </c>
      <c r="BC34" s="378">
        <f t="shared" si="25"/>
        <v>0</v>
      </c>
      <c r="BD34" s="376">
        <f t="shared" si="25"/>
        <v>0</v>
      </c>
      <c r="BE34" s="376">
        <f t="shared" si="25"/>
        <v>0</v>
      </c>
      <c r="BF34" s="376">
        <f t="shared" si="25"/>
        <v>0</v>
      </c>
      <c r="BG34" s="381">
        <f t="shared" si="25"/>
        <v>0</v>
      </c>
      <c r="BH34" s="46">
        <f t="shared" si="23"/>
        <v>32</v>
      </c>
      <c r="BI34" s="356">
        <f>SUM(BI35)</f>
        <v>32</v>
      </c>
      <c r="BJ34" s="356">
        <f>SUM(BJ35)</f>
        <v>27</v>
      </c>
      <c r="BM34" s="581"/>
      <c r="BN34" s="581"/>
      <c r="BO34" s="581"/>
      <c r="BP34" s="582"/>
      <c r="BQ34" s="581"/>
      <c r="BR34" s="581"/>
      <c r="BS34" s="581"/>
      <c r="BT34" s="581"/>
      <c r="BU34" s="581"/>
      <c r="BV34" s="581"/>
      <c r="BW34" s="581"/>
      <c r="BX34" s="581"/>
      <c r="BY34" s="581"/>
      <c r="BZ34" s="581"/>
      <c r="CA34" s="581"/>
      <c r="CB34" s="581"/>
      <c r="CC34" s="581"/>
      <c r="CD34" s="581"/>
      <c r="CE34" s="581"/>
      <c r="CF34" s="581"/>
      <c r="CG34" s="581"/>
      <c r="CH34" s="581"/>
      <c r="CI34" s="581"/>
      <c r="CJ34" s="581"/>
      <c r="CK34" s="581"/>
      <c r="CL34" s="581"/>
      <c r="CM34" s="581"/>
      <c r="CN34" s="581"/>
      <c r="CO34" s="581"/>
      <c r="CP34" s="581"/>
      <c r="CQ34" s="581"/>
      <c r="CR34" s="581"/>
      <c r="CS34" s="581"/>
      <c r="CT34" s="581"/>
      <c r="CU34" s="581"/>
      <c r="CV34" s="581"/>
      <c r="CW34" s="581"/>
      <c r="CX34" s="581"/>
      <c r="CY34" s="581"/>
      <c r="CZ34" s="581"/>
      <c r="DA34" s="581"/>
      <c r="DB34" s="581"/>
      <c r="DC34" s="581"/>
      <c r="DD34" s="581"/>
      <c r="DE34" s="581"/>
      <c r="DF34" s="581"/>
      <c r="DG34" s="581"/>
      <c r="DH34" s="581"/>
      <c r="DI34" s="581"/>
      <c r="DJ34" s="581"/>
      <c r="DK34" s="581"/>
      <c r="DL34" s="581"/>
      <c r="DM34" s="581"/>
      <c r="DN34" s="581"/>
      <c r="DO34" s="581"/>
      <c r="DP34" s="581"/>
      <c r="DQ34" s="581"/>
      <c r="DR34" s="581"/>
      <c r="DS34" s="581"/>
      <c r="DT34" s="581"/>
      <c r="DU34" s="581"/>
      <c r="DV34" s="581"/>
      <c r="DW34" s="581"/>
      <c r="DX34" s="581"/>
      <c r="DY34" s="581"/>
      <c r="DZ34" s="581"/>
      <c r="EA34" s="581"/>
      <c r="EB34" s="581"/>
      <c r="EC34" s="581"/>
      <c r="ED34" s="581"/>
      <c r="EE34" s="581"/>
      <c r="EF34" s="581"/>
      <c r="EG34" s="581"/>
      <c r="EH34" s="581"/>
      <c r="EI34" s="581"/>
      <c r="EJ34" s="581"/>
      <c r="EK34" s="581"/>
      <c r="EL34" s="581"/>
      <c r="EM34" s="581"/>
      <c r="EN34" s="581"/>
      <c r="EO34" s="581"/>
      <c r="EP34" s="581"/>
      <c r="EQ34" s="581"/>
      <c r="ER34" s="581"/>
    </row>
    <row r="35" spans="1:148" ht="30.75" customHeight="1" x14ac:dyDescent="0.25">
      <c r="A35" s="180" t="s">
        <v>214</v>
      </c>
      <c r="B35" s="491" t="s">
        <v>153</v>
      </c>
      <c r="C35" s="31" t="s">
        <v>63</v>
      </c>
      <c r="D35" s="14"/>
      <c r="E35" s="14"/>
      <c r="F35" s="376">
        <f>H35+I35+N35+O35+Q35</f>
        <v>32</v>
      </c>
      <c r="G35" s="580">
        <v>10</v>
      </c>
      <c r="H35" s="8">
        <f t="shared" si="9"/>
        <v>5</v>
      </c>
      <c r="I35" s="8">
        <f t="shared" si="10"/>
        <v>27</v>
      </c>
      <c r="J35" s="70">
        <f t="shared" si="2"/>
        <v>27</v>
      </c>
      <c r="K35" s="8">
        <f>I35-L35</f>
        <v>17</v>
      </c>
      <c r="L35" s="181">
        <v>10</v>
      </c>
      <c r="M35" s="8"/>
      <c r="N35" s="8"/>
      <c r="O35" s="8">
        <f>W35+AB35+AG35+AL35+AQ35+AV35+BA35+BF35</f>
        <v>0</v>
      </c>
      <c r="P35" s="8">
        <v>0</v>
      </c>
      <c r="Q35" s="8">
        <f>X35+AC35+AH35+AM35+AR35+AW35+BB35+BG35</f>
        <v>0</v>
      </c>
      <c r="R35" s="453">
        <v>32</v>
      </c>
      <c r="S35" s="254">
        <f t="shared" si="13"/>
        <v>27</v>
      </c>
      <c r="T35" s="260">
        <v>17</v>
      </c>
      <c r="U35" s="12"/>
      <c r="V35" s="11"/>
      <c r="W35" s="25"/>
      <c r="X35" s="230"/>
      <c r="Y35" s="443">
        <v>10</v>
      </c>
      <c r="Z35" s="87">
        <v>5</v>
      </c>
      <c r="AA35" s="273"/>
      <c r="AB35" s="188"/>
      <c r="AC35" s="140"/>
      <c r="AD35" s="133"/>
      <c r="AE35" s="12"/>
      <c r="AF35" s="11"/>
      <c r="AG35" s="185"/>
      <c r="AH35" s="230"/>
      <c r="AI35" s="132"/>
      <c r="AJ35" s="12"/>
      <c r="AK35" s="273"/>
      <c r="AL35" s="185"/>
      <c r="AM35" s="140"/>
      <c r="AN35" s="359"/>
      <c r="AO35" s="382"/>
      <c r="AP35" s="382"/>
      <c r="AQ35" s="382"/>
      <c r="AR35" s="383"/>
      <c r="AS35" s="360"/>
      <c r="AT35" s="382"/>
      <c r="AU35" s="382"/>
      <c r="AV35" s="382"/>
      <c r="AW35" s="384"/>
      <c r="AX35" s="385"/>
      <c r="AY35" s="382"/>
      <c r="AZ35" s="382"/>
      <c r="BA35" s="382"/>
      <c r="BB35" s="383"/>
      <c r="BC35" s="360"/>
      <c r="BD35" s="382"/>
      <c r="BE35" s="382"/>
      <c r="BF35" s="382"/>
      <c r="BG35" s="386"/>
      <c r="BH35" s="46">
        <f t="shared" si="23"/>
        <v>32</v>
      </c>
      <c r="BI35" s="74">
        <v>32</v>
      </c>
      <c r="BJ35" s="19">
        <f t="shared" si="14"/>
        <v>27</v>
      </c>
      <c r="BL35" s="19">
        <f t="shared" si="15"/>
        <v>-5</v>
      </c>
      <c r="BM35" s="581"/>
      <c r="BN35" s="581"/>
      <c r="BO35" s="581"/>
      <c r="BP35" s="582"/>
      <c r="BQ35" s="581"/>
      <c r="BR35" s="581"/>
      <c r="BS35" s="581"/>
      <c r="BT35" s="581"/>
      <c r="BU35" s="581"/>
      <c r="BV35" s="581"/>
      <c r="BW35" s="581"/>
      <c r="BX35" s="581"/>
      <c r="BY35" s="581"/>
      <c r="BZ35" s="581"/>
      <c r="CA35" s="581"/>
      <c r="CB35" s="581"/>
      <c r="CC35" s="581"/>
      <c r="CD35" s="581"/>
      <c r="CE35" s="581"/>
      <c r="CF35" s="581"/>
      <c r="CG35" s="581"/>
      <c r="CH35" s="581"/>
      <c r="CI35" s="581"/>
      <c r="CJ35" s="581"/>
      <c r="CK35" s="581"/>
      <c r="CL35" s="581"/>
      <c r="CM35" s="581"/>
      <c r="CN35" s="581"/>
      <c r="CO35" s="581"/>
      <c r="CP35" s="581"/>
      <c r="CQ35" s="581"/>
      <c r="CR35" s="581"/>
      <c r="CS35" s="581"/>
      <c r="CT35" s="581"/>
      <c r="CU35" s="581"/>
      <c r="CV35" s="581"/>
      <c r="CW35" s="581"/>
      <c r="CX35" s="581"/>
      <c r="CY35" s="581"/>
      <c r="CZ35" s="581"/>
      <c r="DA35" s="581"/>
      <c r="DB35" s="581"/>
      <c r="DC35" s="581"/>
      <c r="DD35" s="581"/>
      <c r="DE35" s="581"/>
      <c r="DF35" s="581"/>
      <c r="DG35" s="581"/>
      <c r="DH35" s="581"/>
      <c r="DI35" s="581"/>
      <c r="DJ35" s="581"/>
      <c r="DK35" s="581"/>
      <c r="DL35" s="581"/>
      <c r="DM35" s="581"/>
      <c r="DN35" s="581"/>
      <c r="DO35" s="581"/>
      <c r="DP35" s="581"/>
      <c r="DQ35" s="581"/>
      <c r="DR35" s="581"/>
      <c r="DS35" s="581"/>
      <c r="DT35" s="581"/>
      <c r="DU35" s="581"/>
      <c r="DV35" s="581"/>
      <c r="DW35" s="581"/>
      <c r="DX35" s="581"/>
      <c r="DY35" s="581"/>
      <c r="DZ35" s="581"/>
      <c r="EA35" s="581"/>
      <c r="EB35" s="581"/>
      <c r="EC35" s="581"/>
      <c r="ED35" s="581"/>
      <c r="EE35" s="581"/>
      <c r="EF35" s="581"/>
      <c r="EG35" s="581"/>
      <c r="EH35" s="581"/>
      <c r="EI35" s="581"/>
      <c r="EJ35" s="581"/>
      <c r="EK35" s="581"/>
      <c r="EL35" s="581"/>
      <c r="EM35" s="581"/>
      <c r="EN35" s="581"/>
      <c r="EO35" s="581"/>
      <c r="EP35" s="581"/>
      <c r="EQ35" s="581"/>
      <c r="ER35" s="581"/>
    </row>
    <row r="36" spans="1:148" s="73" customFormat="1" x14ac:dyDescent="0.25">
      <c r="A36" s="346"/>
      <c r="B36" s="492" t="s">
        <v>64</v>
      </c>
      <c r="C36" s="346"/>
      <c r="D36" s="429"/>
      <c r="E36" s="429"/>
      <c r="F36" s="440"/>
      <c r="G36" s="440"/>
      <c r="H36" s="440"/>
      <c r="I36" s="440"/>
      <c r="J36" s="433">
        <f t="shared" si="2"/>
        <v>0</v>
      </c>
      <c r="K36" s="440"/>
      <c r="L36" s="440"/>
      <c r="M36" s="440"/>
      <c r="N36" s="440"/>
      <c r="O36" s="440"/>
      <c r="P36" s="440"/>
      <c r="Q36" s="440"/>
      <c r="R36" s="440"/>
      <c r="S36" s="497">
        <f t="shared" si="13"/>
        <v>0</v>
      </c>
      <c r="T36" s="498"/>
      <c r="U36" s="440"/>
      <c r="V36" s="440"/>
      <c r="W36" s="440"/>
      <c r="X36" s="499"/>
      <c r="Y36" s="500"/>
      <c r="Z36" s="440"/>
      <c r="AA36" s="501"/>
      <c r="AB36" s="501"/>
      <c r="AC36" s="502"/>
      <c r="AD36" s="500"/>
      <c r="AE36" s="440"/>
      <c r="AF36" s="440"/>
      <c r="AG36" s="501"/>
      <c r="AH36" s="499"/>
      <c r="AI36" s="500"/>
      <c r="AJ36" s="440"/>
      <c r="AK36" s="501"/>
      <c r="AL36" s="501"/>
      <c r="AM36" s="502"/>
      <c r="AN36" s="375"/>
      <c r="AO36" s="376"/>
      <c r="AP36" s="376"/>
      <c r="AQ36" s="376"/>
      <c r="AR36" s="377"/>
      <c r="AS36" s="378"/>
      <c r="AT36" s="376"/>
      <c r="AU36" s="376"/>
      <c r="AV36" s="376"/>
      <c r="AW36" s="379"/>
      <c r="AX36" s="380"/>
      <c r="AY36" s="376"/>
      <c r="AZ36" s="376"/>
      <c r="BA36" s="376"/>
      <c r="BB36" s="377"/>
      <c r="BC36" s="378"/>
      <c r="BD36" s="376"/>
      <c r="BE36" s="376"/>
      <c r="BF36" s="376"/>
      <c r="BG36" s="381"/>
      <c r="BH36" s="46">
        <f t="shared" si="23"/>
        <v>0</v>
      </c>
      <c r="BI36" s="71"/>
      <c r="BJ36" s="72"/>
      <c r="BM36" s="581"/>
      <c r="BN36" s="581"/>
      <c r="BO36" s="581"/>
      <c r="BP36" s="582"/>
      <c r="BQ36" s="581"/>
      <c r="BR36" s="581"/>
      <c r="BS36" s="581"/>
      <c r="BT36" s="581"/>
      <c r="BU36" s="581"/>
      <c r="BV36" s="581"/>
      <c r="BW36" s="581"/>
      <c r="BX36" s="581"/>
      <c r="BY36" s="581"/>
      <c r="BZ36" s="581"/>
      <c r="CA36" s="581"/>
      <c r="CB36" s="581"/>
      <c r="CC36" s="581"/>
      <c r="CD36" s="581"/>
      <c r="CE36" s="581"/>
      <c r="CF36" s="581"/>
      <c r="CG36" s="581"/>
      <c r="CH36" s="581"/>
      <c r="CI36" s="581"/>
      <c r="CJ36" s="581"/>
      <c r="CK36" s="581"/>
      <c r="CL36" s="581"/>
      <c r="CM36" s="581"/>
      <c r="CN36" s="581"/>
      <c r="CO36" s="581"/>
      <c r="CP36" s="581"/>
      <c r="CQ36" s="581"/>
      <c r="CR36" s="581"/>
      <c r="CS36" s="581"/>
      <c r="CT36" s="581"/>
      <c r="CU36" s="581"/>
      <c r="CV36" s="581"/>
      <c r="CW36" s="581"/>
      <c r="CX36" s="581"/>
      <c r="CY36" s="581"/>
      <c r="CZ36" s="581"/>
      <c r="DA36" s="581"/>
      <c r="DB36" s="581"/>
      <c r="DC36" s="581"/>
      <c r="DD36" s="581"/>
      <c r="DE36" s="581"/>
      <c r="DF36" s="581"/>
      <c r="DG36" s="581"/>
      <c r="DH36" s="581"/>
      <c r="DI36" s="581"/>
      <c r="DJ36" s="581"/>
      <c r="DK36" s="581"/>
      <c r="DL36" s="581"/>
      <c r="DM36" s="581"/>
      <c r="DN36" s="581"/>
      <c r="DO36" s="581"/>
      <c r="DP36" s="581"/>
      <c r="DQ36" s="581"/>
      <c r="DR36" s="581"/>
      <c r="DS36" s="581"/>
      <c r="DT36" s="581"/>
      <c r="DU36" s="581"/>
      <c r="DV36" s="581"/>
      <c r="DW36" s="581"/>
      <c r="DX36" s="581"/>
      <c r="DY36" s="581"/>
      <c r="DZ36" s="581"/>
      <c r="EA36" s="581"/>
      <c r="EB36" s="581"/>
      <c r="EC36" s="581"/>
      <c r="ED36" s="581"/>
      <c r="EE36" s="581"/>
      <c r="EF36" s="581"/>
      <c r="EG36" s="581"/>
      <c r="EH36" s="581"/>
      <c r="EI36" s="581"/>
      <c r="EJ36" s="581"/>
      <c r="EK36" s="581"/>
      <c r="EL36" s="581"/>
      <c r="EM36" s="581"/>
      <c r="EN36" s="581"/>
      <c r="EO36" s="581"/>
      <c r="EP36" s="581"/>
      <c r="EQ36" s="581"/>
      <c r="ER36" s="581"/>
    </row>
    <row r="37" spans="1:148" ht="29.25" customHeight="1" x14ac:dyDescent="0.25">
      <c r="A37" s="4"/>
      <c r="B37" s="493" t="s">
        <v>116</v>
      </c>
      <c r="C37" s="5"/>
      <c r="D37" s="14"/>
      <c r="E37" s="14"/>
      <c r="F37" s="214"/>
      <c r="G37" s="69"/>
      <c r="H37" s="8"/>
      <c r="I37" s="8"/>
      <c r="J37" s="70">
        <f t="shared" si="2"/>
        <v>0</v>
      </c>
      <c r="K37" s="8"/>
      <c r="L37" s="11"/>
      <c r="M37" s="8"/>
      <c r="N37" s="8"/>
      <c r="O37" s="442">
        <f>O18</f>
        <v>32</v>
      </c>
      <c r="P37" s="181">
        <f>P18</f>
        <v>0</v>
      </c>
      <c r="Q37" s="442">
        <f>Q18</f>
        <v>30</v>
      </c>
      <c r="R37" s="455"/>
      <c r="S37" s="254">
        <f t="shared" si="13"/>
        <v>0</v>
      </c>
      <c r="T37" s="240"/>
      <c r="U37" s="12"/>
      <c r="V37" s="11"/>
      <c r="W37" s="25"/>
      <c r="X37" s="230"/>
      <c r="Y37" s="133"/>
      <c r="Z37" s="12"/>
      <c r="AA37" s="273"/>
      <c r="AB37" s="185"/>
      <c r="AC37" s="140"/>
      <c r="AD37" s="132"/>
      <c r="AE37" s="12"/>
      <c r="AF37" s="11"/>
      <c r="AG37" s="185"/>
      <c r="AH37" s="230"/>
      <c r="AI37" s="132"/>
      <c r="AJ37" s="12"/>
      <c r="AK37" s="273"/>
      <c r="AL37" s="185"/>
      <c r="AM37" s="140"/>
      <c r="AN37" s="359"/>
      <c r="AO37" s="382"/>
      <c r="AP37" s="382"/>
      <c r="AQ37" s="382"/>
      <c r="AR37" s="383"/>
      <c r="AS37" s="360"/>
      <c r="AT37" s="382"/>
      <c r="AU37" s="382"/>
      <c r="AV37" s="382"/>
      <c r="AW37" s="384"/>
      <c r="AX37" s="385"/>
      <c r="AY37" s="382"/>
      <c r="AZ37" s="382"/>
      <c r="BA37" s="382"/>
      <c r="BB37" s="383"/>
      <c r="BC37" s="360"/>
      <c r="BD37" s="382"/>
      <c r="BE37" s="382"/>
      <c r="BF37" s="382"/>
      <c r="BG37" s="386"/>
      <c r="BH37" s="46">
        <f t="shared" si="23"/>
        <v>0</v>
      </c>
      <c r="BI37" s="35"/>
      <c r="BJ37" s="35"/>
      <c r="BM37" s="581"/>
      <c r="BN37" s="581"/>
      <c r="BO37" s="581"/>
      <c r="BP37" s="582"/>
      <c r="BQ37" s="581"/>
      <c r="BR37" s="581"/>
      <c r="BS37" s="581"/>
      <c r="BT37" s="581"/>
      <c r="BU37" s="581"/>
      <c r="BV37" s="581"/>
      <c r="BW37" s="581"/>
      <c r="BX37" s="581"/>
      <c r="BY37" s="581"/>
      <c r="BZ37" s="581"/>
      <c r="CA37" s="581"/>
      <c r="CB37" s="581"/>
      <c r="CC37" s="581"/>
      <c r="CD37" s="581"/>
      <c r="CE37" s="581"/>
      <c r="CF37" s="581"/>
      <c r="CG37" s="581"/>
      <c r="CH37" s="581"/>
      <c r="CI37" s="581"/>
      <c r="CJ37" s="581"/>
      <c r="CK37" s="581"/>
      <c r="CL37" s="581"/>
      <c r="CM37" s="581"/>
      <c r="CN37" s="581"/>
      <c r="CO37" s="581"/>
      <c r="CP37" s="581"/>
      <c r="CQ37" s="581"/>
      <c r="CR37" s="581"/>
      <c r="CS37" s="581"/>
      <c r="CT37" s="581"/>
      <c r="CU37" s="581"/>
      <c r="CV37" s="581"/>
      <c r="CW37" s="581"/>
      <c r="CX37" s="581"/>
      <c r="CY37" s="581"/>
      <c r="CZ37" s="581"/>
      <c r="DA37" s="581"/>
      <c r="DB37" s="581"/>
      <c r="DC37" s="581"/>
      <c r="DD37" s="581"/>
      <c r="DE37" s="581"/>
      <c r="DF37" s="581"/>
      <c r="DG37" s="581"/>
      <c r="DH37" s="581"/>
      <c r="DI37" s="581"/>
      <c r="DJ37" s="581"/>
      <c r="DK37" s="581"/>
      <c r="DL37" s="581"/>
      <c r="DM37" s="581"/>
      <c r="DN37" s="581"/>
      <c r="DO37" s="581"/>
      <c r="DP37" s="581"/>
      <c r="DQ37" s="581"/>
      <c r="DR37" s="581"/>
      <c r="DS37" s="581"/>
      <c r="DT37" s="581"/>
      <c r="DU37" s="581"/>
      <c r="DV37" s="581"/>
      <c r="DW37" s="581"/>
      <c r="DX37" s="581"/>
      <c r="DY37" s="581"/>
      <c r="DZ37" s="581"/>
      <c r="EA37" s="581"/>
      <c r="EB37" s="581"/>
      <c r="EC37" s="581"/>
      <c r="ED37" s="581"/>
      <c r="EE37" s="581"/>
      <c r="EF37" s="581"/>
      <c r="EG37" s="581"/>
      <c r="EH37" s="581"/>
      <c r="EI37" s="581"/>
      <c r="EJ37" s="581"/>
      <c r="EK37" s="581"/>
      <c r="EL37" s="581"/>
      <c r="EM37" s="581"/>
      <c r="EN37" s="581"/>
      <c r="EO37" s="581"/>
      <c r="EP37" s="581"/>
      <c r="EQ37" s="581"/>
      <c r="ER37" s="581"/>
    </row>
    <row r="38" spans="1:148" ht="31.5" x14ac:dyDescent="0.25">
      <c r="A38" s="6"/>
      <c r="B38" s="494" t="s">
        <v>65</v>
      </c>
      <c r="C38" s="7"/>
      <c r="D38" s="578">
        <f>D39+D47+D58</f>
        <v>1008</v>
      </c>
      <c r="E38" s="75">
        <f t="shared" ref="E38:I38" si="26">E39+E47+E58</f>
        <v>432</v>
      </c>
      <c r="F38" s="75">
        <f t="shared" si="26"/>
        <v>1306</v>
      </c>
      <c r="G38" s="75">
        <f t="shared" si="26"/>
        <v>982</v>
      </c>
      <c r="H38" s="75">
        <f t="shared" si="26"/>
        <v>6</v>
      </c>
      <c r="I38" s="75">
        <f t="shared" si="26"/>
        <v>740</v>
      </c>
      <c r="J38" s="70">
        <f t="shared" si="2"/>
        <v>740</v>
      </c>
      <c r="K38" s="75">
        <f t="shared" ref="K38:Q38" si="27">K39+K47+K58</f>
        <v>388</v>
      </c>
      <c r="L38" s="75">
        <f t="shared" si="27"/>
        <v>352</v>
      </c>
      <c r="M38" s="75">
        <f t="shared" si="27"/>
        <v>0</v>
      </c>
      <c r="N38" s="75">
        <f t="shared" si="27"/>
        <v>612</v>
      </c>
      <c r="O38" s="450">
        <f t="shared" si="27"/>
        <v>36</v>
      </c>
      <c r="P38" s="450">
        <f t="shared" si="27"/>
        <v>0</v>
      </c>
      <c r="Q38" s="450">
        <f t="shared" si="27"/>
        <v>46</v>
      </c>
      <c r="R38" s="450">
        <f>R39+R47+R58</f>
        <v>972</v>
      </c>
      <c r="S38" s="450">
        <f t="shared" ref="S38" si="28">S39+S47+S58</f>
        <v>1360</v>
      </c>
      <c r="T38" s="241">
        <f t="shared" ref="T38:BG38" si="29">T39+T47+T58</f>
        <v>0</v>
      </c>
      <c r="U38" s="75">
        <f t="shared" si="29"/>
        <v>0</v>
      </c>
      <c r="V38" s="75">
        <f t="shared" si="29"/>
        <v>0</v>
      </c>
      <c r="W38" s="75">
        <f t="shared" si="29"/>
        <v>0</v>
      </c>
      <c r="X38" s="231">
        <f t="shared" si="29"/>
        <v>0</v>
      </c>
      <c r="Y38" s="134">
        <f t="shared" si="29"/>
        <v>144</v>
      </c>
      <c r="Z38" s="75">
        <f t="shared" si="29"/>
        <v>0</v>
      </c>
      <c r="AA38" s="75">
        <f t="shared" si="29"/>
        <v>0</v>
      </c>
      <c r="AB38" s="75">
        <f t="shared" si="29"/>
        <v>12</v>
      </c>
      <c r="AC38" s="141">
        <f t="shared" si="29"/>
        <v>12</v>
      </c>
      <c r="AD38" s="134">
        <f t="shared" si="29"/>
        <v>234</v>
      </c>
      <c r="AE38" s="75">
        <f t="shared" si="29"/>
        <v>0</v>
      </c>
      <c r="AF38" s="75">
        <f t="shared" si="29"/>
        <v>252</v>
      </c>
      <c r="AG38" s="234">
        <f t="shared" si="29"/>
        <v>16</v>
      </c>
      <c r="AH38" s="231">
        <f t="shared" si="29"/>
        <v>20</v>
      </c>
      <c r="AI38" s="134">
        <f t="shared" si="29"/>
        <v>362</v>
      </c>
      <c r="AJ38" s="75">
        <f t="shared" si="29"/>
        <v>6</v>
      </c>
      <c r="AK38" s="75">
        <f t="shared" si="29"/>
        <v>360</v>
      </c>
      <c r="AL38" s="75">
        <f t="shared" si="29"/>
        <v>8</v>
      </c>
      <c r="AM38" s="141">
        <f t="shared" si="29"/>
        <v>14</v>
      </c>
      <c r="AN38" s="387">
        <f t="shared" si="29"/>
        <v>0</v>
      </c>
      <c r="AO38" s="388">
        <f t="shared" si="29"/>
        <v>0</v>
      </c>
      <c r="AP38" s="388">
        <f t="shared" si="29"/>
        <v>0</v>
      </c>
      <c r="AQ38" s="388">
        <f t="shared" si="29"/>
        <v>0</v>
      </c>
      <c r="AR38" s="389">
        <f t="shared" si="29"/>
        <v>0</v>
      </c>
      <c r="AS38" s="390">
        <f t="shared" si="29"/>
        <v>0</v>
      </c>
      <c r="AT38" s="388">
        <f t="shared" si="29"/>
        <v>0</v>
      </c>
      <c r="AU38" s="388">
        <f t="shared" si="29"/>
        <v>0</v>
      </c>
      <c r="AV38" s="388">
        <f t="shared" si="29"/>
        <v>0</v>
      </c>
      <c r="AW38" s="391">
        <f t="shared" si="29"/>
        <v>0</v>
      </c>
      <c r="AX38" s="392">
        <f t="shared" si="29"/>
        <v>0</v>
      </c>
      <c r="AY38" s="388">
        <f t="shared" si="29"/>
        <v>0</v>
      </c>
      <c r="AZ38" s="388">
        <f t="shared" si="29"/>
        <v>0</v>
      </c>
      <c r="BA38" s="388">
        <f t="shared" si="29"/>
        <v>0</v>
      </c>
      <c r="BB38" s="389">
        <f t="shared" si="29"/>
        <v>0</v>
      </c>
      <c r="BC38" s="390">
        <f t="shared" si="29"/>
        <v>0</v>
      </c>
      <c r="BD38" s="388">
        <f t="shared" si="29"/>
        <v>0</v>
      </c>
      <c r="BE38" s="388">
        <f t="shared" si="29"/>
        <v>0</v>
      </c>
      <c r="BF38" s="388">
        <f t="shared" si="29"/>
        <v>0</v>
      </c>
      <c r="BG38" s="393">
        <f t="shared" si="29"/>
        <v>0</v>
      </c>
      <c r="BH38" s="170">
        <f t="shared" si="23"/>
        <v>746</v>
      </c>
      <c r="BI38" s="168">
        <v>540</v>
      </c>
      <c r="BJ38" s="168" t="s">
        <v>118</v>
      </c>
      <c r="BK38" s="37" t="s">
        <v>131</v>
      </c>
      <c r="BM38" s="581"/>
      <c r="BN38" s="581"/>
      <c r="BO38" s="581"/>
      <c r="BP38" s="583"/>
      <c r="BQ38" s="581"/>
      <c r="BR38" s="581"/>
      <c r="BS38" s="581"/>
      <c r="BT38" s="581"/>
      <c r="BU38" s="581"/>
      <c r="BV38" s="581"/>
      <c r="BW38" s="581"/>
      <c r="BX38" s="581"/>
      <c r="BY38" s="581"/>
      <c r="BZ38" s="581"/>
      <c r="CA38" s="581"/>
      <c r="CB38" s="581"/>
      <c r="CC38" s="581"/>
      <c r="CD38" s="581"/>
      <c r="CE38" s="581"/>
      <c r="CF38" s="581"/>
      <c r="CG38" s="581"/>
      <c r="CH38" s="581"/>
      <c r="CI38" s="581"/>
      <c r="CJ38" s="581"/>
      <c r="CK38" s="581"/>
      <c r="CL38" s="581"/>
      <c r="CM38" s="581"/>
      <c r="CN38" s="581"/>
      <c r="CO38" s="581"/>
      <c r="CP38" s="581"/>
      <c r="CQ38" s="581"/>
      <c r="CR38" s="581"/>
      <c r="CS38" s="581"/>
      <c r="CT38" s="581"/>
      <c r="CU38" s="581"/>
      <c r="CV38" s="581"/>
      <c r="CW38" s="581"/>
      <c r="CX38" s="581"/>
      <c r="CY38" s="581"/>
      <c r="CZ38" s="581"/>
      <c r="DA38" s="581"/>
      <c r="DB38" s="581"/>
      <c r="DC38" s="581"/>
      <c r="DD38" s="581"/>
      <c r="DE38" s="581"/>
      <c r="DF38" s="581"/>
      <c r="DG38" s="581"/>
      <c r="DH38" s="581"/>
      <c r="DI38" s="581"/>
      <c r="DJ38" s="581"/>
      <c r="DK38" s="581"/>
      <c r="DL38" s="581"/>
      <c r="DM38" s="581"/>
      <c r="DN38" s="581"/>
      <c r="DO38" s="581"/>
      <c r="DP38" s="581"/>
      <c r="DQ38" s="581"/>
      <c r="DR38" s="581"/>
      <c r="DS38" s="581"/>
      <c r="DT38" s="581"/>
      <c r="DU38" s="581"/>
      <c r="DV38" s="581"/>
      <c r="DW38" s="581"/>
      <c r="DX38" s="581"/>
      <c r="DY38" s="581"/>
      <c r="DZ38" s="581"/>
      <c r="EA38" s="581"/>
      <c r="EB38" s="581"/>
      <c r="EC38" s="581"/>
      <c r="ED38" s="581"/>
      <c r="EE38" s="581"/>
      <c r="EF38" s="581"/>
      <c r="EG38" s="581"/>
      <c r="EH38" s="581"/>
      <c r="EI38" s="581"/>
      <c r="EJ38" s="581"/>
      <c r="EK38" s="581"/>
      <c r="EL38" s="581"/>
      <c r="EM38" s="581"/>
      <c r="EN38" s="581"/>
      <c r="EO38" s="581"/>
      <c r="EP38" s="581"/>
      <c r="EQ38" s="581"/>
      <c r="ER38" s="581"/>
    </row>
    <row r="39" spans="1:148" ht="28.5" customHeight="1" x14ac:dyDescent="0.25">
      <c r="A39" s="473" t="s">
        <v>119</v>
      </c>
      <c r="B39" s="480" t="s">
        <v>120</v>
      </c>
      <c r="C39" s="481" t="s">
        <v>227</v>
      </c>
      <c r="D39" s="482">
        <f>SUM(D40:D46)</f>
        <v>219</v>
      </c>
      <c r="E39" s="482">
        <f>SUM(E40:E45)</f>
        <v>0</v>
      </c>
      <c r="F39" s="482">
        <f>SUM(F40:F46)</f>
        <v>219</v>
      </c>
      <c r="G39" s="482">
        <f>SUM(G40:G46)</f>
        <v>90</v>
      </c>
      <c r="H39" s="482">
        <f>SUM(H40:H46)</f>
        <v>2</v>
      </c>
      <c r="I39" s="482">
        <f>SUM(I40:I46)</f>
        <v>217</v>
      </c>
      <c r="J39" s="455">
        <f t="shared" si="2"/>
        <v>217</v>
      </c>
      <c r="K39" s="482">
        <f t="shared" ref="K39:S39" si="30">SUM(K40:K46)</f>
        <v>127</v>
      </c>
      <c r="L39" s="482">
        <f t="shared" si="30"/>
        <v>90</v>
      </c>
      <c r="M39" s="482">
        <f t="shared" si="30"/>
        <v>0</v>
      </c>
      <c r="N39" s="482">
        <f t="shared" si="30"/>
        <v>0</v>
      </c>
      <c r="O39" s="482">
        <f t="shared" si="30"/>
        <v>0</v>
      </c>
      <c r="P39" s="482">
        <f>SUM(P46)</f>
        <v>0</v>
      </c>
      <c r="Q39" s="482">
        <f t="shared" si="30"/>
        <v>0</v>
      </c>
      <c r="R39" s="482">
        <f t="shared" si="30"/>
        <v>204</v>
      </c>
      <c r="S39" s="482">
        <f t="shared" si="30"/>
        <v>217</v>
      </c>
      <c r="T39" s="483">
        <f t="shared" ref="T39:BG39" si="31">SUM(T40:T45)</f>
        <v>0</v>
      </c>
      <c r="U39" s="482">
        <f t="shared" si="31"/>
        <v>0</v>
      </c>
      <c r="V39" s="482">
        <f t="shared" si="31"/>
        <v>0</v>
      </c>
      <c r="W39" s="482">
        <f t="shared" si="31"/>
        <v>0</v>
      </c>
      <c r="X39" s="484">
        <f t="shared" si="31"/>
        <v>0</v>
      </c>
      <c r="Y39" s="485">
        <f t="shared" si="31"/>
        <v>0</v>
      </c>
      <c r="Z39" s="482">
        <f t="shared" si="31"/>
        <v>0</v>
      </c>
      <c r="AA39" s="482">
        <f t="shared" si="31"/>
        <v>0</v>
      </c>
      <c r="AB39" s="482">
        <f t="shared" si="31"/>
        <v>0</v>
      </c>
      <c r="AC39" s="486">
        <f t="shared" si="31"/>
        <v>0</v>
      </c>
      <c r="AD39" s="485">
        <f t="shared" si="31"/>
        <v>97</v>
      </c>
      <c r="AE39" s="482">
        <f t="shared" si="31"/>
        <v>0</v>
      </c>
      <c r="AF39" s="482">
        <f t="shared" si="31"/>
        <v>0</v>
      </c>
      <c r="AG39" s="487">
        <f t="shared" si="31"/>
        <v>0</v>
      </c>
      <c r="AH39" s="484">
        <f t="shared" si="31"/>
        <v>0</v>
      </c>
      <c r="AI39" s="485">
        <f t="shared" si="31"/>
        <v>120</v>
      </c>
      <c r="AJ39" s="482">
        <f t="shared" si="31"/>
        <v>2</v>
      </c>
      <c r="AK39" s="482">
        <f t="shared" si="31"/>
        <v>0</v>
      </c>
      <c r="AL39" s="482">
        <f t="shared" si="31"/>
        <v>0</v>
      </c>
      <c r="AM39" s="486">
        <f t="shared" si="31"/>
        <v>0</v>
      </c>
      <c r="AN39" s="394">
        <f t="shared" si="31"/>
        <v>0</v>
      </c>
      <c r="AO39" s="395">
        <f t="shared" si="31"/>
        <v>0</v>
      </c>
      <c r="AP39" s="395">
        <f t="shared" si="31"/>
        <v>0</v>
      </c>
      <c r="AQ39" s="395">
        <f t="shared" si="31"/>
        <v>0</v>
      </c>
      <c r="AR39" s="396">
        <f t="shared" si="31"/>
        <v>0</v>
      </c>
      <c r="AS39" s="397">
        <f t="shared" si="31"/>
        <v>0</v>
      </c>
      <c r="AT39" s="395">
        <f t="shared" si="31"/>
        <v>0</v>
      </c>
      <c r="AU39" s="395">
        <f t="shared" si="31"/>
        <v>0</v>
      </c>
      <c r="AV39" s="395">
        <f t="shared" si="31"/>
        <v>0</v>
      </c>
      <c r="AW39" s="398">
        <f t="shared" si="31"/>
        <v>0</v>
      </c>
      <c r="AX39" s="399">
        <f t="shared" si="31"/>
        <v>0</v>
      </c>
      <c r="AY39" s="395">
        <f t="shared" si="31"/>
        <v>0</v>
      </c>
      <c r="AZ39" s="395">
        <f t="shared" si="31"/>
        <v>0</v>
      </c>
      <c r="BA39" s="395">
        <f t="shared" si="31"/>
        <v>0</v>
      </c>
      <c r="BB39" s="396">
        <f t="shared" si="31"/>
        <v>0</v>
      </c>
      <c r="BC39" s="397">
        <f t="shared" si="31"/>
        <v>0</v>
      </c>
      <c r="BD39" s="395">
        <f t="shared" si="31"/>
        <v>0</v>
      </c>
      <c r="BE39" s="395">
        <f t="shared" si="31"/>
        <v>0</v>
      </c>
      <c r="BF39" s="395">
        <f t="shared" si="31"/>
        <v>0</v>
      </c>
      <c r="BG39" s="400">
        <f t="shared" si="31"/>
        <v>0</v>
      </c>
      <c r="BH39" s="46">
        <f t="shared" si="23"/>
        <v>219</v>
      </c>
      <c r="BI39" s="55">
        <v>468</v>
      </c>
      <c r="BJ39" s="55" t="s">
        <v>118</v>
      </c>
      <c r="BK39" s="37" t="s">
        <v>102</v>
      </c>
      <c r="BM39" s="581"/>
      <c r="BN39" s="581"/>
      <c r="BO39" s="581"/>
      <c r="BP39" s="583"/>
      <c r="BQ39" s="581"/>
      <c r="BR39" s="581"/>
      <c r="BS39" s="581"/>
      <c r="BT39" s="581"/>
      <c r="BU39" s="581"/>
      <c r="BV39" s="581"/>
      <c r="BW39" s="581"/>
      <c r="BX39" s="581"/>
      <c r="BY39" s="581"/>
      <c r="BZ39" s="581"/>
      <c r="CA39" s="581"/>
      <c r="CB39" s="581"/>
      <c r="CC39" s="581"/>
      <c r="CD39" s="581"/>
      <c r="CE39" s="581"/>
      <c r="CF39" s="581"/>
      <c r="CG39" s="581"/>
      <c r="CH39" s="581"/>
      <c r="CI39" s="581"/>
      <c r="CJ39" s="581"/>
      <c r="CK39" s="581"/>
      <c r="CL39" s="581"/>
      <c r="CM39" s="581"/>
      <c r="CN39" s="581"/>
      <c r="CO39" s="581"/>
      <c r="CP39" s="581"/>
      <c r="CQ39" s="581"/>
      <c r="CR39" s="581"/>
      <c r="CS39" s="581"/>
      <c r="CT39" s="581"/>
      <c r="CU39" s="581"/>
      <c r="CV39" s="581"/>
      <c r="CW39" s="581"/>
      <c r="CX39" s="581"/>
      <c r="CY39" s="581"/>
      <c r="CZ39" s="581"/>
      <c r="DA39" s="581"/>
      <c r="DB39" s="581"/>
      <c r="DC39" s="581"/>
      <c r="DD39" s="581"/>
      <c r="DE39" s="581"/>
      <c r="DF39" s="581"/>
      <c r="DG39" s="581"/>
      <c r="DH39" s="581"/>
      <c r="DI39" s="581"/>
      <c r="DJ39" s="581"/>
      <c r="DK39" s="581"/>
      <c r="DL39" s="581"/>
      <c r="DM39" s="581"/>
      <c r="DN39" s="581"/>
      <c r="DO39" s="581"/>
      <c r="DP39" s="581"/>
      <c r="DQ39" s="581"/>
      <c r="DR39" s="581"/>
      <c r="DS39" s="581"/>
      <c r="DT39" s="581"/>
      <c r="DU39" s="581"/>
      <c r="DV39" s="581"/>
      <c r="DW39" s="581"/>
      <c r="DX39" s="581"/>
      <c r="DY39" s="581"/>
      <c r="DZ39" s="581"/>
      <c r="EA39" s="581"/>
      <c r="EB39" s="581"/>
      <c r="EC39" s="581"/>
      <c r="ED39" s="581"/>
      <c r="EE39" s="581"/>
      <c r="EF39" s="581"/>
      <c r="EG39" s="581"/>
      <c r="EH39" s="581"/>
      <c r="EI39" s="581"/>
      <c r="EJ39" s="581"/>
      <c r="EK39" s="581"/>
      <c r="EL39" s="581"/>
      <c r="EM39" s="581"/>
      <c r="EN39" s="581"/>
      <c r="EO39" s="581"/>
      <c r="EP39" s="581"/>
      <c r="EQ39" s="581"/>
      <c r="ER39" s="581"/>
    </row>
    <row r="40" spans="1:148" ht="24" customHeight="1" x14ac:dyDescent="0.25">
      <c r="A40" s="461" t="s">
        <v>121</v>
      </c>
      <c r="B40" s="514" t="s">
        <v>127</v>
      </c>
      <c r="C40" s="2" t="s">
        <v>49</v>
      </c>
      <c r="D40" s="68">
        <v>32</v>
      </c>
      <c r="E40" s="15">
        <f t="shared" ref="E40:E41" si="32">F40-D40</f>
        <v>0</v>
      </c>
      <c r="F40" s="8">
        <f>H40+I40+N40+O40+Q40</f>
        <v>32</v>
      </c>
      <c r="G40" s="24">
        <v>0</v>
      </c>
      <c r="H40" s="8">
        <f>U40+Z40+AE40+AJ40+AO40+AT40+AY40+BD40</f>
        <v>0</v>
      </c>
      <c r="I40" s="8">
        <f>T40+Y40+AD40+AI40+AN40+AS40+AX40+BC40</f>
        <v>32</v>
      </c>
      <c r="J40" s="70">
        <f t="shared" si="2"/>
        <v>32</v>
      </c>
      <c r="K40" s="8">
        <f>I40-L40-M40</f>
        <v>32</v>
      </c>
      <c r="L40" s="309">
        <v>0</v>
      </c>
      <c r="M40" s="8"/>
      <c r="N40" s="8"/>
      <c r="O40" s="8">
        <f t="shared" ref="O40:O45" si="33">W40+AB40+AG40+AL40+AQ40+AV40+BA40+BF40</f>
        <v>0</v>
      </c>
      <c r="P40" s="8">
        <f>U40+Z40+AE40+AJ40</f>
        <v>0</v>
      </c>
      <c r="Q40" s="8">
        <f>X40+AC40+AH40+AM40+AR40+AW40+BB40+BG40</f>
        <v>0</v>
      </c>
      <c r="R40" s="453">
        <v>32</v>
      </c>
      <c r="S40" s="254">
        <f t="shared" ref="S40:S44" si="34">T40+Y40+AD40+AI40+AN40+AS40</f>
        <v>32</v>
      </c>
      <c r="T40" s="240"/>
      <c r="U40" s="12"/>
      <c r="V40" s="11"/>
      <c r="W40" s="25"/>
      <c r="X40" s="230"/>
      <c r="Y40" s="132"/>
      <c r="Z40" s="12"/>
      <c r="AA40" s="273"/>
      <c r="AB40" s="185"/>
      <c r="AC40" s="140"/>
      <c r="AD40" s="443">
        <v>32</v>
      </c>
      <c r="AE40" s="12"/>
      <c r="AF40" s="11"/>
      <c r="AG40" s="188"/>
      <c r="AH40" s="233"/>
      <c r="AI40" s="529"/>
      <c r="AJ40" s="12"/>
      <c r="AK40" s="273"/>
      <c r="AL40" s="185"/>
      <c r="AM40" s="140"/>
      <c r="AN40" s="359"/>
      <c r="AO40" s="382"/>
      <c r="AP40" s="382"/>
      <c r="AQ40" s="382"/>
      <c r="AR40" s="383"/>
      <c r="AS40" s="360"/>
      <c r="AT40" s="382"/>
      <c r="AU40" s="382"/>
      <c r="AV40" s="382"/>
      <c r="AW40" s="384"/>
      <c r="AX40" s="385"/>
      <c r="AY40" s="382"/>
      <c r="AZ40" s="382"/>
      <c r="BA40" s="382"/>
      <c r="BB40" s="383"/>
      <c r="BC40" s="360"/>
      <c r="BD40" s="382"/>
      <c r="BE40" s="382"/>
      <c r="BF40" s="382"/>
      <c r="BG40" s="386"/>
      <c r="BH40" s="46">
        <f t="shared" si="23"/>
        <v>32</v>
      </c>
      <c r="BI40" s="168">
        <v>36</v>
      </c>
      <c r="BJ40" s="168" t="s">
        <v>118</v>
      </c>
      <c r="BK40" s="37" t="s">
        <v>129</v>
      </c>
      <c r="BM40" s="581"/>
      <c r="BN40" s="581"/>
      <c r="BO40" s="581"/>
      <c r="BP40" s="583"/>
      <c r="BQ40" s="581"/>
      <c r="BR40" s="581"/>
      <c r="BS40" s="581"/>
      <c r="BT40" s="581"/>
      <c r="BU40" s="581"/>
      <c r="BV40" s="581"/>
      <c r="BW40" s="581"/>
      <c r="BX40" s="581"/>
      <c r="BY40" s="581"/>
      <c r="BZ40" s="581"/>
      <c r="CA40" s="581"/>
      <c r="CB40" s="581"/>
      <c r="CC40" s="581"/>
      <c r="CD40" s="581"/>
      <c r="CE40" s="581"/>
      <c r="CF40" s="581"/>
      <c r="CG40" s="581"/>
      <c r="CH40" s="581"/>
      <c r="CI40" s="581"/>
      <c r="CJ40" s="581"/>
      <c r="CK40" s="581"/>
      <c r="CL40" s="581"/>
      <c r="CM40" s="581"/>
      <c r="CN40" s="581"/>
      <c r="CO40" s="581"/>
      <c r="CP40" s="581"/>
      <c r="CQ40" s="581"/>
      <c r="CR40" s="581"/>
      <c r="CS40" s="581"/>
      <c r="CT40" s="581"/>
      <c r="CU40" s="581"/>
      <c r="CV40" s="581"/>
      <c r="CW40" s="581"/>
      <c r="CX40" s="581"/>
      <c r="CY40" s="581"/>
      <c r="CZ40" s="581"/>
      <c r="DA40" s="581"/>
      <c r="DB40" s="581"/>
      <c r="DC40" s="581"/>
      <c r="DD40" s="581"/>
      <c r="DE40" s="581"/>
      <c r="DF40" s="581"/>
      <c r="DG40" s="581"/>
      <c r="DH40" s="581"/>
      <c r="DI40" s="581"/>
      <c r="DJ40" s="581"/>
      <c r="DK40" s="581"/>
      <c r="DL40" s="581"/>
      <c r="DM40" s="581"/>
      <c r="DN40" s="581"/>
      <c r="DO40" s="581"/>
      <c r="DP40" s="581"/>
      <c r="DQ40" s="581"/>
      <c r="DR40" s="581"/>
      <c r="DS40" s="581"/>
      <c r="DT40" s="581"/>
      <c r="DU40" s="581"/>
      <c r="DV40" s="581"/>
      <c r="DW40" s="581"/>
      <c r="DX40" s="581"/>
      <c r="DY40" s="581"/>
      <c r="DZ40" s="581"/>
      <c r="EA40" s="581"/>
      <c r="EB40" s="581"/>
      <c r="EC40" s="581"/>
      <c r="ED40" s="581"/>
      <c r="EE40" s="581"/>
      <c r="EF40" s="581"/>
      <c r="EG40" s="581"/>
      <c r="EH40" s="581"/>
      <c r="EI40" s="581"/>
      <c r="EJ40" s="581"/>
      <c r="EK40" s="581"/>
      <c r="EL40" s="581"/>
      <c r="EM40" s="581"/>
      <c r="EN40" s="581"/>
      <c r="EO40" s="581"/>
      <c r="EP40" s="581"/>
      <c r="EQ40" s="581"/>
      <c r="ER40" s="581"/>
    </row>
    <row r="41" spans="1:148" ht="36" customHeight="1" x14ac:dyDescent="0.25">
      <c r="A41" s="461" t="s">
        <v>122</v>
      </c>
      <c r="B41" s="514" t="s">
        <v>66</v>
      </c>
      <c r="C41" s="570" t="s">
        <v>63</v>
      </c>
      <c r="D41" s="68">
        <v>39</v>
      </c>
      <c r="E41" s="15">
        <f t="shared" si="32"/>
        <v>0</v>
      </c>
      <c r="F41" s="8">
        <f t="shared" ref="F41:F45" si="35">H41+I41+N41+O41+Q41</f>
        <v>39</v>
      </c>
      <c r="G41" s="24">
        <v>32</v>
      </c>
      <c r="H41" s="8">
        <f t="shared" ref="H41:H64" si="36">U41+Z41+AE41+AJ41+AO41+AT41+AY41+BD41</f>
        <v>0</v>
      </c>
      <c r="I41" s="8">
        <f t="shared" ref="I41:I65" si="37">T41+Y41+AD41+AI41+AN41+AS41+AX41+BC41</f>
        <v>39</v>
      </c>
      <c r="J41" s="70">
        <f t="shared" si="2"/>
        <v>39</v>
      </c>
      <c r="K41" s="8">
        <f t="shared" ref="K41:K65" si="38">I41-L41-M41</f>
        <v>7</v>
      </c>
      <c r="L41" s="309">
        <v>32</v>
      </c>
      <c r="M41" s="8"/>
      <c r="N41" s="8"/>
      <c r="O41" s="8">
        <f t="shared" si="33"/>
        <v>0</v>
      </c>
      <c r="P41" s="8">
        <f t="shared" ref="P41:P44" si="39">U41+Z41+AE41+AJ41</f>
        <v>0</v>
      </c>
      <c r="Q41" s="8">
        <f t="shared" ref="Q41:Q45" si="40">X41+AC41+AH41+AM41+AR41+AW41+BB41+BG41</f>
        <v>0</v>
      </c>
      <c r="R41" s="453">
        <v>32</v>
      </c>
      <c r="S41" s="254">
        <f t="shared" si="34"/>
        <v>39</v>
      </c>
      <c r="T41" s="240"/>
      <c r="U41" s="12"/>
      <c r="V41" s="11"/>
      <c r="W41" s="25"/>
      <c r="X41" s="230"/>
      <c r="Y41" s="132"/>
      <c r="Z41" s="12"/>
      <c r="AA41" s="273"/>
      <c r="AB41" s="185"/>
      <c r="AC41" s="140"/>
      <c r="AD41" s="378">
        <v>27</v>
      </c>
      <c r="AE41" s="12"/>
      <c r="AF41" s="11"/>
      <c r="AG41" s="185"/>
      <c r="AH41" s="230"/>
      <c r="AI41" s="443">
        <v>12</v>
      </c>
      <c r="AJ41" s="12"/>
      <c r="AK41" s="273"/>
      <c r="AL41" s="185"/>
      <c r="AM41" s="140"/>
      <c r="AN41" s="359"/>
      <c r="AO41" s="382"/>
      <c r="AP41" s="382"/>
      <c r="AQ41" s="382"/>
      <c r="AR41" s="383"/>
      <c r="AS41" s="360"/>
      <c r="AT41" s="382"/>
      <c r="AU41" s="382"/>
      <c r="AV41" s="382"/>
      <c r="AW41" s="384"/>
      <c r="AX41" s="385"/>
      <c r="AY41" s="382"/>
      <c r="AZ41" s="382"/>
      <c r="BA41" s="382"/>
      <c r="BB41" s="383"/>
      <c r="BC41" s="360"/>
      <c r="BD41" s="382"/>
      <c r="BE41" s="382"/>
      <c r="BF41" s="382"/>
      <c r="BG41" s="386"/>
      <c r="BH41" s="46">
        <f t="shared" si="23"/>
        <v>39</v>
      </c>
      <c r="BI41" s="168">
        <v>432</v>
      </c>
      <c r="BJ41" s="168" t="s">
        <v>118</v>
      </c>
      <c r="BK41" s="37" t="s">
        <v>132</v>
      </c>
      <c r="BP41" s="156"/>
    </row>
    <row r="42" spans="1:148" ht="24.75" customHeight="1" x14ac:dyDescent="0.25">
      <c r="A42" s="461" t="s">
        <v>123</v>
      </c>
      <c r="B42" s="445" t="s">
        <v>77</v>
      </c>
      <c r="C42" s="570" t="s">
        <v>63</v>
      </c>
      <c r="D42" s="68">
        <v>44</v>
      </c>
      <c r="E42" s="15">
        <f>F42-D42</f>
        <v>0</v>
      </c>
      <c r="F42" s="8">
        <f t="shared" si="35"/>
        <v>44</v>
      </c>
      <c r="G42" s="24">
        <v>10</v>
      </c>
      <c r="H42" s="8">
        <f t="shared" si="36"/>
        <v>0</v>
      </c>
      <c r="I42" s="8">
        <f t="shared" si="37"/>
        <v>44</v>
      </c>
      <c r="J42" s="70">
        <f t="shared" si="2"/>
        <v>44</v>
      </c>
      <c r="K42" s="8">
        <f t="shared" si="38"/>
        <v>34</v>
      </c>
      <c r="L42" s="309">
        <v>10</v>
      </c>
      <c r="M42" s="8"/>
      <c r="N42" s="8"/>
      <c r="O42" s="8">
        <f t="shared" si="33"/>
        <v>0</v>
      </c>
      <c r="P42" s="8">
        <f t="shared" si="39"/>
        <v>0</v>
      </c>
      <c r="Q42" s="8">
        <f t="shared" si="40"/>
        <v>0</v>
      </c>
      <c r="R42" s="453">
        <v>36</v>
      </c>
      <c r="S42" s="254">
        <f t="shared" si="34"/>
        <v>44</v>
      </c>
      <c r="T42" s="240"/>
      <c r="U42" s="12"/>
      <c r="V42" s="11"/>
      <c r="W42" s="25"/>
      <c r="X42" s="230"/>
      <c r="Y42" s="132"/>
      <c r="Z42" s="12"/>
      <c r="AA42" s="273"/>
      <c r="AB42" s="185"/>
      <c r="AC42" s="140"/>
      <c r="AD42" s="378">
        <v>18</v>
      </c>
      <c r="AE42" s="12"/>
      <c r="AF42" s="11"/>
      <c r="AG42" s="185"/>
      <c r="AH42" s="230"/>
      <c r="AI42" s="443">
        <v>26</v>
      </c>
      <c r="AJ42" s="12"/>
      <c r="AK42" s="273"/>
      <c r="AL42" s="185"/>
      <c r="AM42" s="140"/>
      <c r="AN42" s="359"/>
      <c r="AO42" s="382"/>
      <c r="AP42" s="382"/>
      <c r="AQ42" s="382"/>
      <c r="AR42" s="383"/>
      <c r="AS42" s="360"/>
      <c r="AT42" s="382"/>
      <c r="AU42" s="382"/>
      <c r="AV42" s="382"/>
      <c r="AW42" s="384"/>
      <c r="AX42" s="385"/>
      <c r="AY42" s="382"/>
      <c r="AZ42" s="382"/>
      <c r="BA42" s="382"/>
      <c r="BB42" s="383"/>
      <c r="BC42" s="360"/>
      <c r="BD42" s="382"/>
      <c r="BE42" s="382"/>
      <c r="BF42" s="382"/>
      <c r="BG42" s="386"/>
      <c r="BH42" s="46">
        <f t="shared" si="23"/>
        <v>44</v>
      </c>
      <c r="BI42" s="168">
        <v>1476</v>
      </c>
      <c r="BJ42" s="168" t="s">
        <v>118</v>
      </c>
      <c r="BK42" s="114" t="s">
        <v>133</v>
      </c>
      <c r="BP42" s="156"/>
    </row>
    <row r="43" spans="1:148" ht="24.75" customHeight="1" x14ac:dyDescent="0.25">
      <c r="A43" s="461" t="s">
        <v>124</v>
      </c>
      <c r="B43" s="446" t="s">
        <v>41</v>
      </c>
      <c r="C43" s="2" t="s">
        <v>109</v>
      </c>
      <c r="D43" s="68">
        <v>40</v>
      </c>
      <c r="E43" s="15">
        <f t="shared" ref="E43:E46" si="41">F43-D43</f>
        <v>0</v>
      </c>
      <c r="F43" s="8">
        <f t="shared" si="35"/>
        <v>40</v>
      </c>
      <c r="G43" s="24">
        <v>38</v>
      </c>
      <c r="H43" s="8">
        <f t="shared" si="36"/>
        <v>0</v>
      </c>
      <c r="I43" s="8">
        <f t="shared" si="37"/>
        <v>40</v>
      </c>
      <c r="J43" s="70">
        <f t="shared" si="2"/>
        <v>40</v>
      </c>
      <c r="K43" s="8">
        <f t="shared" si="38"/>
        <v>2</v>
      </c>
      <c r="L43" s="309">
        <v>38</v>
      </c>
      <c r="M43" s="8"/>
      <c r="N43" s="8"/>
      <c r="O43" s="8">
        <f t="shared" si="33"/>
        <v>0</v>
      </c>
      <c r="P43" s="8">
        <f t="shared" si="39"/>
        <v>0</v>
      </c>
      <c r="Q43" s="8">
        <f t="shared" si="40"/>
        <v>0</v>
      </c>
      <c r="R43" s="453">
        <v>40</v>
      </c>
      <c r="S43" s="254">
        <f t="shared" si="34"/>
        <v>40</v>
      </c>
      <c r="T43" s="240"/>
      <c r="U43" s="12"/>
      <c r="V43" s="11"/>
      <c r="W43" s="25"/>
      <c r="X43" s="230"/>
      <c r="Y43" s="132"/>
      <c r="Z43" s="12"/>
      <c r="AA43" s="273"/>
      <c r="AB43" s="185"/>
      <c r="AC43" s="140"/>
      <c r="AD43" s="378">
        <v>20</v>
      </c>
      <c r="AE43" s="12"/>
      <c r="AF43" s="11"/>
      <c r="AG43" s="185"/>
      <c r="AH43" s="230"/>
      <c r="AI43" s="378">
        <v>20</v>
      </c>
      <c r="AJ43" s="12"/>
      <c r="AK43" s="273"/>
      <c r="AL43" s="185"/>
      <c r="AM43" s="140"/>
      <c r="AN43" s="359"/>
      <c r="AO43" s="382"/>
      <c r="AP43" s="382"/>
      <c r="AQ43" s="382"/>
      <c r="AR43" s="383"/>
      <c r="AS43" s="360"/>
      <c r="AT43" s="382"/>
      <c r="AU43" s="382"/>
      <c r="AV43" s="382"/>
      <c r="AW43" s="384"/>
      <c r="AX43" s="385"/>
      <c r="AY43" s="382"/>
      <c r="AZ43" s="382"/>
      <c r="BA43" s="382"/>
      <c r="BB43" s="383"/>
      <c r="BC43" s="360"/>
      <c r="BD43" s="382"/>
      <c r="BE43" s="382"/>
      <c r="BF43" s="382"/>
      <c r="BG43" s="386"/>
      <c r="BH43" s="46">
        <f t="shared" si="23"/>
        <v>40</v>
      </c>
      <c r="BI43" s="158">
        <f>SUM(BI38:BI42)</f>
        <v>2952</v>
      </c>
      <c r="BJ43" s="158" t="s">
        <v>118</v>
      </c>
      <c r="BK43" s="37" t="s">
        <v>144</v>
      </c>
      <c r="BP43" s="156"/>
    </row>
    <row r="44" spans="1:148" x14ac:dyDescent="0.25">
      <c r="A44" s="461" t="s">
        <v>125</v>
      </c>
      <c r="B44" s="514" t="s">
        <v>128</v>
      </c>
      <c r="C44" s="503" t="s">
        <v>218</v>
      </c>
      <c r="D44" s="68">
        <v>32</v>
      </c>
      <c r="E44" s="15">
        <f t="shared" si="41"/>
        <v>0</v>
      </c>
      <c r="F44" s="8">
        <f t="shared" si="35"/>
        <v>32</v>
      </c>
      <c r="G44" s="24">
        <v>0</v>
      </c>
      <c r="H44" s="8">
        <f t="shared" si="36"/>
        <v>0</v>
      </c>
      <c r="I44" s="8">
        <f t="shared" si="37"/>
        <v>32</v>
      </c>
      <c r="J44" s="70">
        <f t="shared" si="2"/>
        <v>32</v>
      </c>
      <c r="K44" s="8">
        <f t="shared" si="38"/>
        <v>32</v>
      </c>
      <c r="L44" s="309">
        <v>0</v>
      </c>
      <c r="M44" s="8"/>
      <c r="N44" s="8"/>
      <c r="O44" s="8">
        <f t="shared" si="33"/>
        <v>0</v>
      </c>
      <c r="P44" s="8">
        <f t="shared" si="39"/>
        <v>0</v>
      </c>
      <c r="Q44" s="8">
        <f t="shared" si="40"/>
        <v>0</v>
      </c>
      <c r="R44" s="453">
        <v>32</v>
      </c>
      <c r="S44" s="254">
        <f t="shared" si="34"/>
        <v>32</v>
      </c>
      <c r="T44" s="240"/>
      <c r="U44" s="12"/>
      <c r="V44" s="11"/>
      <c r="W44" s="25"/>
      <c r="X44" s="230"/>
      <c r="Y44" s="132"/>
      <c r="Z44" s="12"/>
      <c r="AA44" s="273"/>
      <c r="AB44" s="185"/>
      <c r="AC44" s="140"/>
      <c r="AD44" s="378"/>
      <c r="AE44" s="12"/>
      <c r="AF44" s="11"/>
      <c r="AG44" s="185"/>
      <c r="AH44" s="230"/>
      <c r="AI44" s="470">
        <v>32</v>
      </c>
      <c r="AJ44" s="12"/>
      <c r="AK44" s="273"/>
      <c r="AL44" s="185"/>
      <c r="AM44" s="140"/>
      <c r="AN44" s="359"/>
      <c r="AO44" s="382"/>
      <c r="AP44" s="382"/>
      <c r="AQ44" s="382"/>
      <c r="AR44" s="383"/>
      <c r="AS44" s="360"/>
      <c r="AT44" s="382"/>
      <c r="AU44" s="382"/>
      <c r="AV44" s="382"/>
      <c r="AW44" s="384"/>
      <c r="AX44" s="385"/>
      <c r="AY44" s="382"/>
      <c r="AZ44" s="382"/>
      <c r="BA44" s="382"/>
      <c r="BB44" s="383"/>
      <c r="BC44" s="360"/>
      <c r="BD44" s="382"/>
      <c r="BE44" s="382"/>
      <c r="BF44" s="382"/>
      <c r="BG44" s="386"/>
      <c r="BH44" s="46">
        <f t="shared" si="23"/>
        <v>32</v>
      </c>
      <c r="BI44" s="19"/>
      <c r="BJ44" s="19"/>
      <c r="BP44" s="156"/>
    </row>
    <row r="45" spans="1:148" x14ac:dyDescent="0.25">
      <c r="A45" s="461" t="s">
        <v>126</v>
      </c>
      <c r="B45" s="514" t="s">
        <v>67</v>
      </c>
      <c r="C45" s="503" t="s">
        <v>218</v>
      </c>
      <c r="D45" s="68">
        <v>32</v>
      </c>
      <c r="E45" s="15">
        <f t="shared" si="41"/>
        <v>0</v>
      </c>
      <c r="F45" s="8">
        <f t="shared" si="35"/>
        <v>32</v>
      </c>
      <c r="G45" s="24">
        <v>10</v>
      </c>
      <c r="H45" s="8">
        <f t="shared" si="36"/>
        <v>2</v>
      </c>
      <c r="I45" s="8">
        <f t="shared" si="37"/>
        <v>30</v>
      </c>
      <c r="J45" s="70">
        <f t="shared" si="2"/>
        <v>30</v>
      </c>
      <c r="K45" s="8">
        <f t="shared" si="38"/>
        <v>20</v>
      </c>
      <c r="L45" s="309">
        <v>10</v>
      </c>
      <c r="M45" s="8"/>
      <c r="N45" s="8"/>
      <c r="O45" s="8">
        <f t="shared" si="33"/>
        <v>0</v>
      </c>
      <c r="P45" s="518">
        <v>0</v>
      </c>
      <c r="Q45" s="8">
        <f t="shared" si="40"/>
        <v>0</v>
      </c>
      <c r="R45" s="453">
        <v>32</v>
      </c>
      <c r="S45" s="254">
        <f>T45+Y45+AD45+AI45+AN45+AS45</f>
        <v>30</v>
      </c>
      <c r="T45" s="240"/>
      <c r="U45" s="12"/>
      <c r="V45" s="11"/>
      <c r="W45" s="25"/>
      <c r="X45" s="230"/>
      <c r="Y45" s="132"/>
      <c r="Z45" s="12"/>
      <c r="AA45" s="273"/>
      <c r="AB45" s="185"/>
      <c r="AC45" s="140"/>
      <c r="AD45" s="378"/>
      <c r="AE45" s="12"/>
      <c r="AF45" s="11"/>
      <c r="AG45" s="185"/>
      <c r="AH45" s="230"/>
      <c r="AI45" s="470">
        <v>30</v>
      </c>
      <c r="AJ45" s="87">
        <v>2</v>
      </c>
      <c r="AK45" s="273"/>
      <c r="AL45" s="185"/>
      <c r="AM45" s="140"/>
      <c r="AN45" s="359"/>
      <c r="AO45" s="382"/>
      <c r="AP45" s="382"/>
      <c r="AQ45" s="382"/>
      <c r="AR45" s="383"/>
      <c r="AS45" s="360"/>
      <c r="AT45" s="382"/>
      <c r="AU45" s="382"/>
      <c r="AV45" s="382"/>
      <c r="AW45" s="384"/>
      <c r="AX45" s="385"/>
      <c r="AY45" s="382"/>
      <c r="AZ45" s="382"/>
      <c r="BA45" s="382"/>
      <c r="BB45" s="383"/>
      <c r="BC45" s="360"/>
      <c r="BD45" s="382"/>
      <c r="BE45" s="382"/>
      <c r="BF45" s="382"/>
      <c r="BG45" s="386"/>
      <c r="BH45" s="46">
        <f t="shared" si="23"/>
        <v>32</v>
      </c>
      <c r="BI45" s="19"/>
      <c r="BJ45" s="19"/>
      <c r="BP45" s="156"/>
    </row>
    <row r="46" spans="1:148" ht="21" customHeight="1" x14ac:dyDescent="0.25">
      <c r="A46" s="149" t="s">
        <v>27</v>
      </c>
      <c r="B46" s="150" t="s">
        <v>116</v>
      </c>
      <c r="C46" s="29"/>
      <c r="D46" s="417"/>
      <c r="E46" s="15">
        <f t="shared" si="41"/>
        <v>0</v>
      </c>
      <c r="F46" s="8"/>
      <c r="G46" s="382"/>
      <c r="H46" s="8"/>
      <c r="I46" s="8"/>
      <c r="J46" s="70"/>
      <c r="K46" s="8"/>
      <c r="L46" s="382"/>
      <c r="M46" s="8"/>
      <c r="N46" s="8"/>
      <c r="O46" s="442">
        <f>SUM(O40:O45)</f>
        <v>0</v>
      </c>
      <c r="P46" s="442">
        <f>SUM(P40:P45)</f>
        <v>0</v>
      </c>
      <c r="Q46" s="442">
        <f>SUM(Q40:Q45)</f>
        <v>0</v>
      </c>
      <c r="R46" s="453"/>
      <c r="S46" s="254"/>
      <c r="T46" s="240"/>
      <c r="U46" s="12"/>
      <c r="V46" s="11"/>
      <c r="W46" s="25"/>
      <c r="X46" s="230"/>
      <c r="Y46" s="132"/>
      <c r="Z46" s="12"/>
      <c r="AA46" s="273"/>
      <c r="AB46" s="185"/>
      <c r="AC46" s="140"/>
      <c r="AD46" s="133"/>
      <c r="AE46" s="12"/>
      <c r="AF46" s="11"/>
      <c r="AG46" s="185"/>
      <c r="AH46" s="230"/>
      <c r="AI46" s="133"/>
      <c r="AJ46" s="12"/>
      <c r="AK46" s="273"/>
      <c r="AL46" s="185"/>
      <c r="AM46" s="140"/>
      <c r="AN46" s="359"/>
      <c r="AO46" s="382"/>
      <c r="AP46" s="382"/>
      <c r="AQ46" s="382"/>
      <c r="AR46" s="383"/>
      <c r="AS46" s="360"/>
      <c r="AT46" s="382"/>
      <c r="AU46" s="382"/>
      <c r="AV46" s="382"/>
      <c r="AW46" s="384"/>
      <c r="AX46" s="385"/>
      <c r="AY46" s="382"/>
      <c r="AZ46" s="382"/>
      <c r="BA46" s="382"/>
      <c r="BB46" s="383"/>
      <c r="BC46" s="360"/>
      <c r="BD46" s="382"/>
      <c r="BE46" s="382"/>
      <c r="BF46" s="382"/>
      <c r="BG46" s="386"/>
      <c r="BH46" s="46"/>
      <c r="BI46" s="19"/>
      <c r="BJ46" s="19"/>
      <c r="BP46" s="156"/>
    </row>
    <row r="47" spans="1:148" ht="34.5" customHeight="1" x14ac:dyDescent="0.25">
      <c r="A47" s="473" t="s">
        <v>70</v>
      </c>
      <c r="B47" s="473" t="s">
        <v>71</v>
      </c>
      <c r="C47" s="474" t="s">
        <v>219</v>
      </c>
      <c r="D47" s="482">
        <f t="shared" ref="D47:I47" si="42">SUM(D48:D57)</f>
        <v>245</v>
      </c>
      <c r="E47" s="482">
        <f t="shared" si="42"/>
        <v>171</v>
      </c>
      <c r="F47" s="482">
        <f t="shared" si="42"/>
        <v>416</v>
      </c>
      <c r="G47" s="482">
        <f t="shared" si="42"/>
        <v>161</v>
      </c>
      <c r="H47" s="482">
        <f t="shared" si="42"/>
        <v>2</v>
      </c>
      <c r="I47" s="482">
        <f t="shared" si="42"/>
        <v>382</v>
      </c>
      <c r="J47" s="454">
        <f>K47+L47+M47</f>
        <v>382</v>
      </c>
      <c r="K47" s="482">
        <f>SUM(K48:K57)</f>
        <v>221</v>
      </c>
      <c r="L47" s="482">
        <f>SUM(L48:L57)</f>
        <v>161</v>
      </c>
      <c r="M47" s="482">
        <f>SUM(M48:M57)</f>
        <v>0</v>
      </c>
      <c r="N47" s="482">
        <f>SUM(N48:N57)</f>
        <v>0</v>
      </c>
      <c r="O47" s="482">
        <f>SUM(O48:O56)</f>
        <v>14</v>
      </c>
      <c r="P47" s="482">
        <f t="shared" ref="P47:Q47" si="43">SUM(P48:P56)</f>
        <v>0</v>
      </c>
      <c r="Q47" s="482">
        <f t="shared" si="43"/>
        <v>18</v>
      </c>
      <c r="R47" s="482">
        <f t="shared" ref="R47:AK47" si="44">SUM(R48:R57)</f>
        <v>224</v>
      </c>
      <c r="S47" s="482">
        <f t="shared" si="44"/>
        <v>390</v>
      </c>
      <c r="T47" s="483">
        <f>SUM(T48:T57)</f>
        <v>0</v>
      </c>
      <c r="U47" s="482">
        <f t="shared" si="44"/>
        <v>0</v>
      </c>
      <c r="V47" s="482">
        <f t="shared" si="44"/>
        <v>0</v>
      </c>
      <c r="W47" s="482">
        <f t="shared" si="44"/>
        <v>0</v>
      </c>
      <c r="X47" s="484">
        <f t="shared" si="44"/>
        <v>0</v>
      </c>
      <c r="Y47" s="485">
        <f t="shared" si="44"/>
        <v>144</v>
      </c>
      <c r="Z47" s="482">
        <f t="shared" si="44"/>
        <v>0</v>
      </c>
      <c r="AA47" s="482">
        <f t="shared" si="44"/>
        <v>0</v>
      </c>
      <c r="AB47" s="482">
        <f t="shared" si="44"/>
        <v>12</v>
      </c>
      <c r="AC47" s="486">
        <f t="shared" si="44"/>
        <v>12</v>
      </c>
      <c r="AD47" s="485">
        <f>SUM(AD48:AD57)</f>
        <v>50</v>
      </c>
      <c r="AE47" s="482">
        <f t="shared" si="44"/>
        <v>0</v>
      </c>
      <c r="AF47" s="482">
        <f t="shared" si="44"/>
        <v>0</v>
      </c>
      <c r="AG47" s="487">
        <f t="shared" si="44"/>
        <v>0</v>
      </c>
      <c r="AH47" s="484">
        <f t="shared" si="44"/>
        <v>0</v>
      </c>
      <c r="AI47" s="485">
        <f>SUM(AI48:AI57)</f>
        <v>188</v>
      </c>
      <c r="AJ47" s="482">
        <f t="shared" si="44"/>
        <v>2</v>
      </c>
      <c r="AK47" s="482">
        <f t="shared" si="44"/>
        <v>0</v>
      </c>
      <c r="AL47" s="482">
        <f>SUM(AL48:AL57)</f>
        <v>2</v>
      </c>
      <c r="AM47" s="486">
        <f t="shared" ref="AM47:BG47" si="45">SUM(AM48:AM57)</f>
        <v>6</v>
      </c>
      <c r="AN47" s="394">
        <f t="shared" si="45"/>
        <v>0</v>
      </c>
      <c r="AO47" s="395">
        <f t="shared" si="45"/>
        <v>0</v>
      </c>
      <c r="AP47" s="395">
        <f t="shared" si="45"/>
        <v>0</v>
      </c>
      <c r="AQ47" s="395">
        <f t="shared" si="45"/>
        <v>0</v>
      </c>
      <c r="AR47" s="396">
        <f t="shared" si="45"/>
        <v>0</v>
      </c>
      <c r="AS47" s="397">
        <f t="shared" si="45"/>
        <v>0</v>
      </c>
      <c r="AT47" s="395">
        <f t="shared" si="45"/>
        <v>0</v>
      </c>
      <c r="AU47" s="395">
        <f t="shared" si="45"/>
        <v>0</v>
      </c>
      <c r="AV47" s="395">
        <f t="shared" si="45"/>
        <v>0</v>
      </c>
      <c r="AW47" s="398">
        <f t="shared" si="45"/>
        <v>0</v>
      </c>
      <c r="AX47" s="399">
        <f t="shared" si="45"/>
        <v>0</v>
      </c>
      <c r="AY47" s="395">
        <f t="shared" si="45"/>
        <v>0</v>
      </c>
      <c r="AZ47" s="395">
        <f t="shared" si="45"/>
        <v>0</v>
      </c>
      <c r="BA47" s="395">
        <f t="shared" si="45"/>
        <v>0</v>
      </c>
      <c r="BB47" s="396">
        <f t="shared" si="45"/>
        <v>0</v>
      </c>
      <c r="BC47" s="397">
        <f t="shared" si="45"/>
        <v>0</v>
      </c>
      <c r="BD47" s="395">
        <f t="shared" si="45"/>
        <v>0</v>
      </c>
      <c r="BE47" s="395">
        <f t="shared" si="45"/>
        <v>0</v>
      </c>
      <c r="BF47" s="395">
        <f t="shared" si="45"/>
        <v>0</v>
      </c>
      <c r="BG47" s="400">
        <f t="shared" si="45"/>
        <v>0</v>
      </c>
      <c r="BH47" s="46">
        <f>T47+U47+Y47+Z47+AD47+AE47+AI47+AJ47+AN47+AO47+AS47+AT47</f>
        <v>384</v>
      </c>
      <c r="BI47" s="19"/>
      <c r="BJ47" s="19"/>
      <c r="BP47" s="156"/>
    </row>
    <row r="48" spans="1:148" ht="24.75" customHeight="1" x14ac:dyDescent="0.25">
      <c r="A48" s="461" t="s">
        <v>72</v>
      </c>
      <c r="B48" s="445" t="s">
        <v>181</v>
      </c>
      <c r="C48" s="2" t="s">
        <v>49</v>
      </c>
      <c r="D48" s="68">
        <v>32</v>
      </c>
      <c r="E48" s="15">
        <f>F48-D48</f>
        <v>0</v>
      </c>
      <c r="F48" s="11">
        <f>H48+I48+N48+O48+Q48</f>
        <v>32</v>
      </c>
      <c r="G48" s="24">
        <v>12</v>
      </c>
      <c r="H48" s="8">
        <f t="shared" si="36"/>
        <v>0</v>
      </c>
      <c r="I48" s="8">
        <f t="shared" si="37"/>
        <v>32</v>
      </c>
      <c r="J48" s="70">
        <f t="shared" si="2"/>
        <v>32</v>
      </c>
      <c r="K48" s="8">
        <f t="shared" si="38"/>
        <v>20</v>
      </c>
      <c r="L48" s="309">
        <v>12</v>
      </c>
      <c r="M48" s="11"/>
      <c r="N48" s="11"/>
      <c r="O48" s="382">
        <f t="shared" ref="O48:O56" si="46">W48+AB48+AG48+AL48+AQ48+AV48+BA48+BF48</f>
        <v>0</v>
      </c>
      <c r="P48" s="382">
        <f t="shared" ref="P48:P56" si="47">U48+Z48+AE48+AJ48</f>
        <v>0</v>
      </c>
      <c r="Q48" s="382">
        <f t="shared" ref="Q48:Q56" si="48">X48+AC48+AH48+AM48+AR48+AW48+BB48+BG48</f>
        <v>0</v>
      </c>
      <c r="R48" s="453">
        <v>32</v>
      </c>
      <c r="S48" s="254">
        <f t="shared" ref="S48:S55" si="49">T48+Y48+AD48+AI48+AN48+AS48</f>
        <v>32</v>
      </c>
      <c r="T48" s="240"/>
      <c r="U48" s="12"/>
      <c r="V48" s="11"/>
      <c r="W48" s="25"/>
      <c r="X48" s="230"/>
      <c r="Y48" s="378"/>
      <c r="Z48" s="12"/>
      <c r="AA48" s="273"/>
      <c r="AB48" s="188"/>
      <c r="AC48" s="143"/>
      <c r="AD48" s="443">
        <v>32</v>
      </c>
      <c r="AE48" s="12"/>
      <c r="AF48" s="11"/>
      <c r="AG48" s="185"/>
      <c r="AH48" s="230"/>
      <c r="AI48" s="133"/>
      <c r="AJ48" s="12"/>
      <c r="AK48" s="273"/>
      <c r="AL48" s="185"/>
      <c r="AM48" s="140"/>
      <c r="AN48" s="359"/>
      <c r="AO48" s="382"/>
      <c r="AP48" s="382"/>
      <c r="AQ48" s="382"/>
      <c r="AR48" s="383"/>
      <c r="AS48" s="360"/>
      <c r="AT48" s="382"/>
      <c r="AU48" s="382"/>
      <c r="AV48" s="382"/>
      <c r="AW48" s="384"/>
      <c r="AX48" s="385"/>
      <c r="AY48" s="382"/>
      <c r="AZ48" s="382"/>
      <c r="BA48" s="382"/>
      <c r="BB48" s="383"/>
      <c r="BC48" s="360"/>
      <c r="BD48" s="382"/>
      <c r="BE48" s="382"/>
      <c r="BF48" s="382"/>
      <c r="BG48" s="386"/>
      <c r="BH48" s="46">
        <f>T48+U48+Y48+Z48+AD48+AE48+AI48+AJ48+AN48+AO48+AS48+AT48</f>
        <v>32</v>
      </c>
      <c r="BP48" s="156"/>
    </row>
    <row r="49" spans="1:68" ht="33" customHeight="1" x14ac:dyDescent="0.25">
      <c r="A49" s="461" t="s">
        <v>73</v>
      </c>
      <c r="B49" s="445" t="s">
        <v>182</v>
      </c>
      <c r="C49" s="1" t="s">
        <v>69</v>
      </c>
      <c r="D49" s="68">
        <v>44</v>
      </c>
      <c r="E49" s="15">
        <f t="shared" ref="E49:E56" si="50">F49-D49</f>
        <v>18</v>
      </c>
      <c r="F49" s="11">
        <f t="shared" ref="F49:F56" si="51">H49+I49+N49+O49+Q49</f>
        <v>62</v>
      </c>
      <c r="G49" s="24">
        <v>25</v>
      </c>
      <c r="H49" s="8">
        <f t="shared" si="36"/>
        <v>0</v>
      </c>
      <c r="I49" s="8">
        <f t="shared" si="37"/>
        <v>50</v>
      </c>
      <c r="J49" s="70">
        <f>K49+L49+M49</f>
        <v>50</v>
      </c>
      <c r="K49" s="8">
        <f t="shared" si="38"/>
        <v>25</v>
      </c>
      <c r="L49" s="309">
        <v>25</v>
      </c>
      <c r="M49" s="11"/>
      <c r="N49" s="11"/>
      <c r="O49" s="451">
        <f t="shared" si="46"/>
        <v>6</v>
      </c>
      <c r="P49" s="382">
        <f t="shared" si="47"/>
        <v>0</v>
      </c>
      <c r="Q49" s="451">
        <f t="shared" si="48"/>
        <v>6</v>
      </c>
      <c r="R49" s="453">
        <v>32</v>
      </c>
      <c r="S49" s="254">
        <f t="shared" si="49"/>
        <v>50</v>
      </c>
      <c r="T49" s="240"/>
      <c r="U49" s="12"/>
      <c r="V49" s="11"/>
      <c r="W49" s="25"/>
      <c r="X49" s="230"/>
      <c r="Y49" s="441">
        <v>50</v>
      </c>
      <c r="Z49" s="12"/>
      <c r="AA49" s="273"/>
      <c r="AB49" s="188">
        <v>6</v>
      </c>
      <c r="AC49" s="143">
        <v>6</v>
      </c>
      <c r="AD49" s="378"/>
      <c r="AE49" s="12"/>
      <c r="AF49" s="11"/>
      <c r="AG49" s="185"/>
      <c r="AH49" s="230"/>
      <c r="AI49" s="133"/>
      <c r="AJ49" s="12"/>
      <c r="AK49" s="273"/>
      <c r="AL49" s="185"/>
      <c r="AM49" s="140"/>
      <c r="AN49" s="359"/>
      <c r="AO49" s="382"/>
      <c r="AP49" s="382"/>
      <c r="AQ49" s="382"/>
      <c r="AR49" s="383"/>
      <c r="AS49" s="360"/>
      <c r="AT49" s="382"/>
      <c r="AU49" s="382"/>
      <c r="AV49" s="382"/>
      <c r="AW49" s="384"/>
      <c r="AX49" s="385"/>
      <c r="AY49" s="382"/>
      <c r="AZ49" s="382"/>
      <c r="BA49" s="382"/>
      <c r="BB49" s="383"/>
      <c r="BC49" s="360"/>
      <c r="BD49" s="382"/>
      <c r="BE49" s="382"/>
      <c r="BF49" s="382"/>
      <c r="BG49" s="386"/>
      <c r="BH49" s="46">
        <f t="shared" ref="BH49:BH51" si="52">T49+U49+Y49+Z49+AD49+AE49+AI49+AJ49+AN49+AO49+AS49+AT49</f>
        <v>50</v>
      </c>
      <c r="BP49" s="156"/>
    </row>
    <row r="50" spans="1:68" ht="33" customHeight="1" x14ac:dyDescent="0.25">
      <c r="A50" s="461" t="s">
        <v>75</v>
      </c>
      <c r="B50" s="445" t="s">
        <v>183</v>
      </c>
      <c r="C50" s="503" t="s">
        <v>202</v>
      </c>
      <c r="D50" s="68">
        <v>36</v>
      </c>
      <c r="E50" s="15">
        <f t="shared" si="50"/>
        <v>20</v>
      </c>
      <c r="F50" s="11">
        <f t="shared" si="51"/>
        <v>56</v>
      </c>
      <c r="G50" s="24">
        <v>28</v>
      </c>
      <c r="H50" s="8">
        <f t="shared" si="36"/>
        <v>0</v>
      </c>
      <c r="I50" s="8">
        <f t="shared" si="37"/>
        <v>52</v>
      </c>
      <c r="J50" s="70">
        <f>K50+L50+M50</f>
        <v>52</v>
      </c>
      <c r="K50" s="8">
        <f t="shared" si="38"/>
        <v>24</v>
      </c>
      <c r="L50" s="309">
        <v>28</v>
      </c>
      <c r="M50" s="11"/>
      <c r="N50" s="11"/>
      <c r="O50" s="8">
        <f t="shared" si="46"/>
        <v>1</v>
      </c>
      <c r="P50" s="382">
        <f t="shared" si="47"/>
        <v>0</v>
      </c>
      <c r="Q50" s="8">
        <f t="shared" si="48"/>
        <v>3</v>
      </c>
      <c r="R50" s="453">
        <v>32</v>
      </c>
      <c r="S50" s="254">
        <f t="shared" si="49"/>
        <v>52</v>
      </c>
      <c r="T50" s="240"/>
      <c r="U50" s="12"/>
      <c r="V50" s="11"/>
      <c r="W50" s="25"/>
      <c r="X50" s="230"/>
      <c r="Y50" s="133"/>
      <c r="Z50" s="12"/>
      <c r="AA50" s="273"/>
      <c r="AB50" s="185"/>
      <c r="AC50" s="140"/>
      <c r="AD50" s="378">
        <v>18</v>
      </c>
      <c r="AE50" s="12"/>
      <c r="AF50" s="11"/>
      <c r="AG50" s="185"/>
      <c r="AH50" s="230"/>
      <c r="AI50" s="550">
        <v>34</v>
      </c>
      <c r="AJ50" s="12"/>
      <c r="AK50" s="273"/>
      <c r="AL50" s="188">
        <v>1</v>
      </c>
      <c r="AM50" s="143">
        <v>3</v>
      </c>
      <c r="AN50" s="359"/>
      <c r="AO50" s="382"/>
      <c r="AP50" s="382"/>
      <c r="AQ50" s="382"/>
      <c r="AR50" s="383"/>
      <c r="AS50" s="360"/>
      <c r="AT50" s="382"/>
      <c r="AU50" s="382"/>
      <c r="AV50" s="382"/>
      <c r="AW50" s="384"/>
      <c r="AX50" s="385"/>
      <c r="AY50" s="382"/>
      <c r="AZ50" s="382"/>
      <c r="BA50" s="382"/>
      <c r="BB50" s="383"/>
      <c r="BC50" s="360"/>
      <c r="BD50" s="382"/>
      <c r="BE50" s="382"/>
      <c r="BF50" s="382"/>
      <c r="BG50" s="386"/>
      <c r="BH50" s="46">
        <f t="shared" si="52"/>
        <v>52</v>
      </c>
      <c r="BP50" s="156"/>
    </row>
    <row r="51" spans="1:68" ht="25.5" customHeight="1" x14ac:dyDescent="0.25">
      <c r="A51" s="461" t="s">
        <v>76</v>
      </c>
      <c r="B51" s="445" t="s">
        <v>184</v>
      </c>
      <c r="C51" s="1" t="s">
        <v>69</v>
      </c>
      <c r="D51" s="68">
        <v>32</v>
      </c>
      <c r="E51" s="15">
        <f t="shared" si="50"/>
        <v>30</v>
      </c>
      <c r="F51" s="11">
        <f t="shared" si="51"/>
        <v>62</v>
      </c>
      <c r="G51" s="24">
        <v>18</v>
      </c>
      <c r="H51" s="8">
        <f t="shared" si="36"/>
        <v>0</v>
      </c>
      <c r="I51" s="8">
        <f t="shared" si="37"/>
        <v>50</v>
      </c>
      <c r="J51" s="70">
        <f t="shared" si="2"/>
        <v>50</v>
      </c>
      <c r="K51" s="8">
        <f t="shared" si="38"/>
        <v>32</v>
      </c>
      <c r="L51" s="309">
        <v>18</v>
      </c>
      <c r="M51" s="11"/>
      <c r="N51" s="11"/>
      <c r="O51" s="451">
        <f t="shared" si="46"/>
        <v>6</v>
      </c>
      <c r="P51" s="382">
        <f t="shared" si="47"/>
        <v>0</v>
      </c>
      <c r="Q51" s="451">
        <f t="shared" si="48"/>
        <v>6</v>
      </c>
      <c r="R51" s="453">
        <v>32</v>
      </c>
      <c r="S51" s="254">
        <f t="shared" si="49"/>
        <v>50</v>
      </c>
      <c r="T51" s="240"/>
      <c r="U51" s="12"/>
      <c r="V51" s="11"/>
      <c r="W51" s="25"/>
      <c r="X51" s="230"/>
      <c r="Y51" s="441">
        <v>50</v>
      </c>
      <c r="Z51" s="12"/>
      <c r="AA51" s="273"/>
      <c r="AB51" s="188">
        <v>6</v>
      </c>
      <c r="AC51" s="143">
        <v>6</v>
      </c>
      <c r="AD51" s="378"/>
      <c r="AE51" s="12"/>
      <c r="AF51" s="11"/>
      <c r="AG51" s="185"/>
      <c r="AH51" s="230"/>
      <c r="AI51" s="133"/>
      <c r="AJ51" s="12"/>
      <c r="AK51" s="273"/>
      <c r="AL51" s="185"/>
      <c r="AM51" s="140"/>
      <c r="AN51" s="359"/>
      <c r="AO51" s="382"/>
      <c r="AP51" s="382"/>
      <c r="AQ51" s="382"/>
      <c r="AR51" s="383"/>
      <c r="AS51" s="360"/>
      <c r="AT51" s="382"/>
      <c r="AU51" s="382"/>
      <c r="AV51" s="382"/>
      <c r="AW51" s="384"/>
      <c r="AX51" s="385"/>
      <c r="AY51" s="382"/>
      <c r="AZ51" s="382"/>
      <c r="BA51" s="382"/>
      <c r="BB51" s="383"/>
      <c r="BC51" s="360"/>
      <c r="BD51" s="382"/>
      <c r="BE51" s="382"/>
      <c r="BF51" s="382"/>
      <c r="BG51" s="386"/>
      <c r="BH51" s="46">
        <f t="shared" si="52"/>
        <v>50</v>
      </c>
      <c r="BP51" s="156"/>
    </row>
    <row r="52" spans="1:68" ht="21" customHeight="1" x14ac:dyDescent="0.25">
      <c r="A52" s="461" t="s">
        <v>185</v>
      </c>
      <c r="B52" s="445" t="s">
        <v>189</v>
      </c>
      <c r="C52" s="503" t="s">
        <v>209</v>
      </c>
      <c r="D52" s="68">
        <v>32</v>
      </c>
      <c r="E52" s="15">
        <f t="shared" si="50"/>
        <v>0</v>
      </c>
      <c r="F52" s="11">
        <f t="shared" si="51"/>
        <v>32</v>
      </c>
      <c r="G52" s="24">
        <v>12</v>
      </c>
      <c r="H52" s="8">
        <f t="shared" si="36"/>
        <v>0</v>
      </c>
      <c r="I52" s="8">
        <f t="shared" si="37"/>
        <v>32</v>
      </c>
      <c r="J52" s="70">
        <f t="shared" si="2"/>
        <v>32</v>
      </c>
      <c r="K52" s="8">
        <f t="shared" si="38"/>
        <v>20</v>
      </c>
      <c r="L52" s="309">
        <v>12</v>
      </c>
      <c r="M52" s="11"/>
      <c r="N52" s="11"/>
      <c r="O52" s="8">
        <f t="shared" si="46"/>
        <v>0</v>
      </c>
      <c r="P52" s="382">
        <f t="shared" si="47"/>
        <v>0</v>
      </c>
      <c r="Q52" s="8">
        <f t="shared" si="48"/>
        <v>0</v>
      </c>
      <c r="R52" s="453">
        <v>32</v>
      </c>
      <c r="S52" s="254">
        <f t="shared" si="49"/>
        <v>32</v>
      </c>
      <c r="T52" s="240"/>
      <c r="U52" s="12"/>
      <c r="V52" s="11"/>
      <c r="W52" s="25"/>
      <c r="X52" s="230"/>
      <c r="Y52" s="133"/>
      <c r="Z52" s="12"/>
      <c r="AA52" s="273"/>
      <c r="AB52" s="185"/>
      <c r="AC52" s="140"/>
      <c r="AD52" s="378"/>
      <c r="AE52" s="12"/>
      <c r="AF52" s="11"/>
      <c r="AG52" s="185"/>
      <c r="AH52" s="230"/>
      <c r="AI52" s="470">
        <v>32</v>
      </c>
      <c r="AJ52" s="12"/>
      <c r="AK52" s="273"/>
      <c r="AL52" s="185"/>
      <c r="AM52" s="140"/>
      <c r="AN52" s="359"/>
      <c r="AO52" s="382"/>
      <c r="AP52" s="382"/>
      <c r="AQ52" s="382"/>
      <c r="AR52" s="383"/>
      <c r="AS52" s="360"/>
      <c r="AT52" s="382"/>
      <c r="AU52" s="382"/>
      <c r="AV52" s="382"/>
      <c r="AW52" s="384"/>
      <c r="AX52" s="385"/>
      <c r="AY52" s="382"/>
      <c r="AZ52" s="382"/>
      <c r="BA52" s="382"/>
      <c r="BB52" s="383"/>
      <c r="BC52" s="360"/>
      <c r="BD52" s="382"/>
      <c r="BE52" s="382"/>
      <c r="BF52" s="382"/>
      <c r="BG52" s="386"/>
      <c r="BH52" s="46"/>
      <c r="BP52" s="156"/>
    </row>
    <row r="53" spans="1:68" ht="24" customHeight="1" x14ac:dyDescent="0.25">
      <c r="A53" s="461" t="s">
        <v>186</v>
      </c>
      <c r="B53" s="445" t="s">
        <v>190</v>
      </c>
      <c r="C53" s="503" t="s">
        <v>209</v>
      </c>
      <c r="D53" s="68">
        <v>36</v>
      </c>
      <c r="E53" s="15">
        <f t="shared" si="50"/>
        <v>0</v>
      </c>
      <c r="F53" s="11">
        <f t="shared" si="51"/>
        <v>36</v>
      </c>
      <c r="G53" s="24">
        <v>12</v>
      </c>
      <c r="H53" s="8">
        <f t="shared" si="36"/>
        <v>0</v>
      </c>
      <c r="I53" s="8">
        <f t="shared" si="37"/>
        <v>36</v>
      </c>
      <c r="J53" s="70">
        <f t="shared" si="2"/>
        <v>36</v>
      </c>
      <c r="K53" s="8">
        <f t="shared" si="38"/>
        <v>24</v>
      </c>
      <c r="L53" s="309">
        <v>12</v>
      </c>
      <c r="M53" s="11"/>
      <c r="N53" s="11"/>
      <c r="O53" s="8">
        <f t="shared" si="46"/>
        <v>0</v>
      </c>
      <c r="P53" s="382">
        <f t="shared" si="47"/>
        <v>0</v>
      </c>
      <c r="Q53" s="8">
        <f t="shared" si="48"/>
        <v>0</v>
      </c>
      <c r="R53" s="453">
        <v>32</v>
      </c>
      <c r="S53" s="254">
        <f t="shared" si="49"/>
        <v>36</v>
      </c>
      <c r="T53" s="240"/>
      <c r="U53" s="12"/>
      <c r="V53" s="11"/>
      <c r="W53" s="25"/>
      <c r="X53" s="230"/>
      <c r="Y53" s="133"/>
      <c r="Z53" s="12"/>
      <c r="AA53" s="273"/>
      <c r="AB53" s="185"/>
      <c r="AC53" s="140"/>
      <c r="AD53" s="133"/>
      <c r="AE53" s="12"/>
      <c r="AF53" s="11"/>
      <c r="AG53" s="185"/>
      <c r="AH53" s="230"/>
      <c r="AI53" s="470">
        <v>36</v>
      </c>
      <c r="AJ53" s="12"/>
      <c r="AK53" s="273"/>
      <c r="AL53" s="185"/>
      <c r="AM53" s="140"/>
      <c r="AN53" s="359"/>
      <c r="AO53" s="382"/>
      <c r="AP53" s="382"/>
      <c r="AQ53" s="382"/>
      <c r="AR53" s="383"/>
      <c r="AS53" s="360"/>
      <c r="AT53" s="382"/>
      <c r="AU53" s="382"/>
      <c r="AV53" s="382"/>
      <c r="AW53" s="384"/>
      <c r="AX53" s="385"/>
      <c r="AY53" s="382"/>
      <c r="AZ53" s="382"/>
      <c r="BA53" s="382"/>
      <c r="BB53" s="383"/>
      <c r="BC53" s="360"/>
      <c r="BD53" s="382"/>
      <c r="BE53" s="382"/>
      <c r="BF53" s="382"/>
      <c r="BG53" s="386"/>
      <c r="BH53" s="46"/>
      <c r="BP53" s="156"/>
    </row>
    <row r="54" spans="1:68" ht="33" customHeight="1" x14ac:dyDescent="0.25">
      <c r="A54" s="461" t="s">
        <v>187</v>
      </c>
      <c r="B54" s="445" t="s">
        <v>191</v>
      </c>
      <c r="C54" s="504" t="s">
        <v>49</v>
      </c>
      <c r="D54" s="68">
        <v>33</v>
      </c>
      <c r="E54" s="15">
        <f t="shared" si="50"/>
        <v>11</v>
      </c>
      <c r="F54" s="11">
        <f t="shared" si="51"/>
        <v>44</v>
      </c>
      <c r="G54" s="24">
        <v>16</v>
      </c>
      <c r="H54" s="8">
        <f t="shared" si="36"/>
        <v>0</v>
      </c>
      <c r="I54" s="8">
        <f t="shared" si="37"/>
        <v>44</v>
      </c>
      <c r="J54" s="70">
        <f t="shared" si="2"/>
        <v>44</v>
      </c>
      <c r="K54" s="8">
        <f t="shared" si="38"/>
        <v>28</v>
      </c>
      <c r="L54" s="309">
        <v>16</v>
      </c>
      <c r="M54" s="11"/>
      <c r="N54" s="11"/>
      <c r="O54" s="8">
        <f t="shared" si="46"/>
        <v>0</v>
      </c>
      <c r="P54" s="382">
        <f t="shared" si="47"/>
        <v>0</v>
      </c>
      <c r="Q54" s="8">
        <f t="shared" si="48"/>
        <v>0</v>
      </c>
      <c r="R54" s="453">
        <v>32</v>
      </c>
      <c r="S54" s="254">
        <f t="shared" si="49"/>
        <v>44</v>
      </c>
      <c r="T54" s="240"/>
      <c r="U54" s="12"/>
      <c r="V54" s="11"/>
      <c r="W54" s="25"/>
      <c r="X54" s="230"/>
      <c r="Y54" s="443">
        <v>44</v>
      </c>
      <c r="Z54" s="12"/>
      <c r="AA54" s="273"/>
      <c r="AB54" s="185"/>
      <c r="AC54" s="140"/>
      <c r="AD54" s="133"/>
      <c r="AE54" s="12"/>
      <c r="AF54" s="11"/>
      <c r="AG54" s="185"/>
      <c r="AH54" s="230"/>
      <c r="AI54" s="133"/>
      <c r="AJ54" s="12"/>
      <c r="AK54" s="273"/>
      <c r="AL54" s="185"/>
      <c r="AM54" s="140"/>
      <c r="AN54" s="359"/>
      <c r="AO54" s="382"/>
      <c r="AP54" s="382"/>
      <c r="AQ54" s="382"/>
      <c r="AR54" s="383"/>
      <c r="AS54" s="360"/>
      <c r="AT54" s="382"/>
      <c r="AU54" s="382"/>
      <c r="AV54" s="382"/>
      <c r="AW54" s="384"/>
      <c r="AX54" s="385"/>
      <c r="AY54" s="382"/>
      <c r="AZ54" s="382"/>
      <c r="BA54" s="382"/>
      <c r="BB54" s="383"/>
      <c r="BC54" s="360"/>
      <c r="BD54" s="382"/>
      <c r="BE54" s="382"/>
      <c r="BF54" s="382"/>
      <c r="BG54" s="386"/>
      <c r="BH54" s="46"/>
      <c r="BP54" s="156"/>
    </row>
    <row r="55" spans="1:68" ht="33" customHeight="1" x14ac:dyDescent="0.25">
      <c r="A55" s="461" t="s">
        <v>188</v>
      </c>
      <c r="B55" s="445" t="s">
        <v>179</v>
      </c>
      <c r="C55" s="504" t="s">
        <v>218</v>
      </c>
      <c r="D55" s="68">
        <v>0</v>
      </c>
      <c r="E55" s="15">
        <f t="shared" si="50"/>
        <v>36</v>
      </c>
      <c r="F55" s="11">
        <f t="shared" si="51"/>
        <v>36</v>
      </c>
      <c r="G55" s="24">
        <v>18</v>
      </c>
      <c r="H55" s="8">
        <f t="shared" si="36"/>
        <v>2</v>
      </c>
      <c r="I55" s="8">
        <f t="shared" si="37"/>
        <v>34</v>
      </c>
      <c r="J55" s="70">
        <f t="shared" si="2"/>
        <v>34</v>
      </c>
      <c r="K55" s="8">
        <f t="shared" si="38"/>
        <v>16</v>
      </c>
      <c r="L55" s="309">
        <v>18</v>
      </c>
      <c r="M55" s="11"/>
      <c r="N55" s="11"/>
      <c r="O55" s="8">
        <f t="shared" si="46"/>
        <v>0</v>
      </c>
      <c r="P55" s="382">
        <v>0</v>
      </c>
      <c r="Q55" s="8">
        <f t="shared" si="48"/>
        <v>0</v>
      </c>
      <c r="R55" s="453">
        <v>0</v>
      </c>
      <c r="S55" s="254">
        <f t="shared" si="49"/>
        <v>34</v>
      </c>
      <c r="T55" s="240"/>
      <c r="U55" s="12"/>
      <c r="V55" s="11"/>
      <c r="W55" s="25"/>
      <c r="X55" s="230"/>
      <c r="Y55" s="133"/>
      <c r="Z55" s="12"/>
      <c r="AA55" s="273"/>
      <c r="AB55" s="185"/>
      <c r="AC55" s="140"/>
      <c r="AD55" s="133"/>
      <c r="AE55" s="12"/>
      <c r="AF55" s="11"/>
      <c r="AG55" s="185"/>
      <c r="AH55" s="230"/>
      <c r="AI55" s="470">
        <v>34</v>
      </c>
      <c r="AJ55" s="87">
        <v>2</v>
      </c>
      <c r="AK55" s="273"/>
      <c r="AL55" s="185"/>
      <c r="AM55" s="140"/>
      <c r="AN55" s="359"/>
      <c r="AO55" s="382"/>
      <c r="AP55" s="382"/>
      <c r="AQ55" s="382"/>
      <c r="AR55" s="383"/>
      <c r="AS55" s="360"/>
      <c r="AT55" s="382"/>
      <c r="AU55" s="382"/>
      <c r="AV55" s="382"/>
      <c r="AW55" s="384"/>
      <c r="AX55" s="385"/>
      <c r="AY55" s="382"/>
      <c r="AZ55" s="382"/>
      <c r="BA55" s="382"/>
      <c r="BB55" s="383"/>
      <c r="BC55" s="360"/>
      <c r="BD55" s="382"/>
      <c r="BE55" s="382"/>
      <c r="BF55" s="382"/>
      <c r="BG55" s="386"/>
      <c r="BH55" s="46"/>
      <c r="BP55" s="156"/>
    </row>
    <row r="56" spans="1:68" ht="25.5" customHeight="1" x14ac:dyDescent="0.25">
      <c r="A56" s="461" t="s">
        <v>199</v>
      </c>
      <c r="B56" s="445" t="s">
        <v>200</v>
      </c>
      <c r="C56" s="504" t="s">
        <v>202</v>
      </c>
      <c r="D56" s="68">
        <v>0</v>
      </c>
      <c r="E56" s="15">
        <f t="shared" si="50"/>
        <v>56</v>
      </c>
      <c r="F56" s="11">
        <f t="shared" si="51"/>
        <v>56</v>
      </c>
      <c r="G56" s="24">
        <v>20</v>
      </c>
      <c r="H56" s="8">
        <f t="shared" si="36"/>
        <v>0</v>
      </c>
      <c r="I56" s="8">
        <f t="shared" si="37"/>
        <v>52</v>
      </c>
      <c r="J56" s="70">
        <f t="shared" si="2"/>
        <v>52</v>
      </c>
      <c r="K56" s="8">
        <f t="shared" si="38"/>
        <v>32</v>
      </c>
      <c r="L56" s="309">
        <v>20</v>
      </c>
      <c r="M56" s="11"/>
      <c r="N56" s="11"/>
      <c r="O56" s="451">
        <f t="shared" si="46"/>
        <v>1</v>
      </c>
      <c r="P56" s="451">
        <f t="shared" si="47"/>
        <v>0</v>
      </c>
      <c r="Q56" s="451">
        <f t="shared" si="48"/>
        <v>3</v>
      </c>
      <c r="R56" s="453">
        <v>0</v>
      </c>
      <c r="S56" s="254">
        <v>60</v>
      </c>
      <c r="T56" s="240"/>
      <c r="U56" s="12"/>
      <c r="V56" s="11"/>
      <c r="W56" s="25"/>
      <c r="X56" s="230"/>
      <c r="Y56" s="133"/>
      <c r="Z56" s="12"/>
      <c r="AA56" s="273"/>
      <c r="AB56" s="185"/>
      <c r="AC56" s="140"/>
      <c r="AD56" s="133"/>
      <c r="AE56" s="12"/>
      <c r="AF56" s="11"/>
      <c r="AG56" s="185"/>
      <c r="AH56" s="230"/>
      <c r="AI56" s="550">
        <v>52</v>
      </c>
      <c r="AJ56" s="12"/>
      <c r="AK56" s="273"/>
      <c r="AL56" s="188">
        <v>1</v>
      </c>
      <c r="AM56" s="143">
        <v>3</v>
      </c>
      <c r="AN56" s="359"/>
      <c r="AO56" s="382"/>
      <c r="AP56" s="382"/>
      <c r="AQ56" s="382"/>
      <c r="AR56" s="383"/>
      <c r="AS56" s="360"/>
      <c r="AT56" s="382"/>
      <c r="AU56" s="382"/>
      <c r="AV56" s="382"/>
      <c r="AW56" s="384"/>
      <c r="AX56" s="385"/>
      <c r="AY56" s="382"/>
      <c r="AZ56" s="382"/>
      <c r="BA56" s="382"/>
      <c r="BB56" s="383"/>
      <c r="BC56" s="360"/>
      <c r="BD56" s="382"/>
      <c r="BE56" s="382"/>
      <c r="BF56" s="382"/>
      <c r="BG56" s="386"/>
      <c r="BH56" s="46"/>
      <c r="BP56" s="156"/>
    </row>
    <row r="57" spans="1:68" s="114" customFormat="1" x14ac:dyDescent="0.25">
      <c r="A57" s="149" t="s">
        <v>27</v>
      </c>
      <c r="B57" s="150" t="s">
        <v>116</v>
      </c>
      <c r="C57" s="1"/>
      <c r="D57" s="14"/>
      <c r="E57" s="68"/>
      <c r="F57" s="11"/>
      <c r="G57" s="382"/>
      <c r="H57" s="8"/>
      <c r="I57" s="8"/>
      <c r="J57" s="70"/>
      <c r="K57" s="8"/>
      <c r="L57" s="11"/>
      <c r="M57" s="11"/>
      <c r="N57" s="11"/>
      <c r="O57" s="449">
        <f>SUM(O48:O51)</f>
        <v>13</v>
      </c>
      <c r="P57" s="309">
        <f>SUM(P48:P51)</f>
        <v>0</v>
      </c>
      <c r="Q57" s="449">
        <f>SUM(Q48:Q51)</f>
        <v>15</v>
      </c>
      <c r="R57" s="455"/>
      <c r="S57" s="254"/>
      <c r="T57" s="242"/>
      <c r="U57" s="12"/>
      <c r="V57" s="11"/>
      <c r="W57" s="25"/>
      <c r="X57" s="230"/>
      <c r="Y57" s="133"/>
      <c r="Z57" s="12"/>
      <c r="AA57" s="273"/>
      <c r="AB57" s="185"/>
      <c r="AC57" s="140"/>
      <c r="AD57" s="133"/>
      <c r="AE57" s="12"/>
      <c r="AF57" s="11"/>
      <c r="AG57" s="185"/>
      <c r="AH57" s="230"/>
      <c r="AI57" s="133"/>
      <c r="AJ57" s="12"/>
      <c r="AK57" s="273"/>
      <c r="AL57" s="185"/>
      <c r="AM57" s="140"/>
      <c r="AN57" s="359"/>
      <c r="AO57" s="382"/>
      <c r="AP57" s="382"/>
      <c r="AQ57" s="382"/>
      <c r="AR57" s="383"/>
      <c r="AS57" s="360"/>
      <c r="AT57" s="382"/>
      <c r="AU57" s="382"/>
      <c r="AV57" s="382"/>
      <c r="AW57" s="384"/>
      <c r="AX57" s="385"/>
      <c r="AY57" s="382"/>
      <c r="AZ57" s="382"/>
      <c r="BA57" s="382"/>
      <c r="BB57" s="383"/>
      <c r="BC57" s="360"/>
      <c r="BD57" s="382"/>
      <c r="BE57" s="382"/>
      <c r="BF57" s="382"/>
      <c r="BG57" s="386"/>
      <c r="BH57" s="46"/>
      <c r="BP57" s="156"/>
    </row>
    <row r="58" spans="1:68" ht="32.25" customHeight="1" x14ac:dyDescent="0.25">
      <c r="A58" s="488" t="s">
        <v>78</v>
      </c>
      <c r="B58" s="488" t="s">
        <v>79</v>
      </c>
      <c r="C58" s="474" t="s">
        <v>198</v>
      </c>
      <c r="D58" s="456">
        <f>D59+D66</f>
        <v>544</v>
      </c>
      <c r="E58" s="456">
        <f>E59+E66</f>
        <v>261</v>
      </c>
      <c r="F58" s="482">
        <f>(F59)+(F62+F63+F66)</f>
        <v>671</v>
      </c>
      <c r="G58" s="482">
        <f>G59+G66</f>
        <v>731</v>
      </c>
      <c r="H58" s="482">
        <f>H59+H66</f>
        <v>2</v>
      </c>
      <c r="I58" s="482">
        <f>I59+I66</f>
        <v>141</v>
      </c>
      <c r="J58" s="455">
        <f>K58+L58+M58</f>
        <v>141</v>
      </c>
      <c r="K58" s="482">
        <f>K59+K66</f>
        <v>40</v>
      </c>
      <c r="L58" s="482">
        <f>L59+L66</f>
        <v>101</v>
      </c>
      <c r="M58" s="482">
        <f>M59+M66</f>
        <v>0</v>
      </c>
      <c r="N58" s="482">
        <f>N59+N66</f>
        <v>612</v>
      </c>
      <c r="O58" s="482">
        <f>O59+O66</f>
        <v>22</v>
      </c>
      <c r="P58" s="482">
        <f t="shared" ref="P58:AC58" si="53">P59+P66</f>
        <v>0</v>
      </c>
      <c r="Q58" s="482">
        <f t="shared" si="53"/>
        <v>28</v>
      </c>
      <c r="R58" s="482">
        <f>R59+R66</f>
        <v>544</v>
      </c>
      <c r="S58" s="486">
        <f t="shared" si="53"/>
        <v>753</v>
      </c>
      <c r="T58" s="485">
        <f t="shared" si="53"/>
        <v>0</v>
      </c>
      <c r="U58" s="482">
        <f t="shared" si="53"/>
        <v>0</v>
      </c>
      <c r="V58" s="482">
        <f t="shared" si="53"/>
        <v>0</v>
      </c>
      <c r="W58" s="482">
        <f t="shared" si="53"/>
        <v>0</v>
      </c>
      <c r="X58" s="487">
        <f t="shared" si="53"/>
        <v>0</v>
      </c>
      <c r="Y58" s="542">
        <f t="shared" si="53"/>
        <v>0</v>
      </c>
      <c r="Z58" s="482">
        <f t="shared" si="53"/>
        <v>0</v>
      </c>
      <c r="AA58" s="482">
        <f t="shared" si="53"/>
        <v>0</v>
      </c>
      <c r="AB58" s="482">
        <f t="shared" si="53"/>
        <v>0</v>
      </c>
      <c r="AC58" s="487">
        <f t="shared" si="53"/>
        <v>0</v>
      </c>
      <c r="AD58" s="483">
        <f>AD59+AD66</f>
        <v>87</v>
      </c>
      <c r="AE58" s="482">
        <f t="shared" ref="AE58" si="54">AE59+AE66</f>
        <v>0</v>
      </c>
      <c r="AF58" s="482">
        <f t="shared" ref="AF58" si="55">AF59+AF66</f>
        <v>252</v>
      </c>
      <c r="AG58" s="482">
        <f t="shared" ref="AG58" si="56">AG59+AG66</f>
        <v>16</v>
      </c>
      <c r="AH58" s="487">
        <f t="shared" ref="AH58" si="57">AH59+AH66</f>
        <v>20</v>
      </c>
      <c r="AI58" s="542">
        <f t="shared" ref="AI58" si="58">AI59+AI66</f>
        <v>54</v>
      </c>
      <c r="AJ58" s="482">
        <f t="shared" ref="AJ58" si="59">AJ59+AJ66</f>
        <v>2</v>
      </c>
      <c r="AK58" s="482">
        <f t="shared" ref="AK58" si="60">AK59+AK66</f>
        <v>360</v>
      </c>
      <c r="AL58" s="482">
        <f t="shared" ref="AL58" si="61">AL59+AL66</f>
        <v>6</v>
      </c>
      <c r="AM58" s="482">
        <f t="shared" ref="AM58" si="62">AM59+AM66</f>
        <v>8</v>
      </c>
      <c r="AN58" s="397">
        <f>AN59+AN66</f>
        <v>0</v>
      </c>
      <c r="AO58" s="397">
        <f t="shared" ref="AO58:BG58" si="63">AO59+AO66</f>
        <v>0</v>
      </c>
      <c r="AP58" s="397">
        <f t="shared" si="63"/>
        <v>0</v>
      </c>
      <c r="AQ58" s="397">
        <f t="shared" si="63"/>
        <v>0</v>
      </c>
      <c r="AR58" s="397">
        <f t="shared" si="63"/>
        <v>0</v>
      </c>
      <c r="AS58" s="397">
        <f t="shared" si="63"/>
        <v>0</v>
      </c>
      <c r="AT58" s="397">
        <f t="shared" si="63"/>
        <v>0</v>
      </c>
      <c r="AU58" s="397">
        <f t="shared" si="63"/>
        <v>0</v>
      </c>
      <c r="AV58" s="397">
        <f t="shared" si="63"/>
        <v>0</v>
      </c>
      <c r="AW58" s="397">
        <f t="shared" si="63"/>
        <v>0</v>
      </c>
      <c r="AX58" s="397">
        <f t="shared" si="63"/>
        <v>0</v>
      </c>
      <c r="AY58" s="397">
        <f t="shared" si="63"/>
        <v>0</v>
      </c>
      <c r="AZ58" s="397">
        <f t="shared" si="63"/>
        <v>0</v>
      </c>
      <c r="BA58" s="397">
        <f t="shared" si="63"/>
        <v>0</v>
      </c>
      <c r="BB58" s="397">
        <f t="shared" si="63"/>
        <v>0</v>
      </c>
      <c r="BC58" s="397">
        <f t="shared" si="63"/>
        <v>0</v>
      </c>
      <c r="BD58" s="397">
        <f t="shared" si="63"/>
        <v>0</v>
      </c>
      <c r="BE58" s="397">
        <f t="shared" si="63"/>
        <v>0</v>
      </c>
      <c r="BF58" s="397">
        <f t="shared" si="63"/>
        <v>0</v>
      </c>
      <c r="BG58" s="521">
        <f t="shared" si="63"/>
        <v>0</v>
      </c>
      <c r="BH58" s="522">
        <f t="shared" ref="BH58:BH80" si="64">T58+U58+Y58+Z58+AD58+AE58+AI58+AJ58+AN58+AO58+AS58+AT58</f>
        <v>143</v>
      </c>
      <c r="BI58" s="114"/>
      <c r="BJ58" s="114"/>
      <c r="BP58" s="156"/>
    </row>
    <row r="59" spans="1:68" ht="69" customHeight="1" x14ac:dyDescent="0.25">
      <c r="A59" s="431" t="s">
        <v>80</v>
      </c>
      <c r="B59" s="462" t="s">
        <v>192</v>
      </c>
      <c r="C59" s="432" t="s">
        <v>210</v>
      </c>
      <c r="D59" s="429">
        <f>SUM(D60:D65)</f>
        <v>544</v>
      </c>
      <c r="E59" s="429">
        <f>SUM(E60:E65)</f>
        <v>60</v>
      </c>
      <c r="F59" s="429">
        <f>SUM(F60:F61)+F64+F65</f>
        <v>136</v>
      </c>
      <c r="G59" s="429">
        <f>SUM(G60:G65)</f>
        <v>557</v>
      </c>
      <c r="H59" s="429">
        <f>SUM(H60:H65)</f>
        <v>2</v>
      </c>
      <c r="I59" s="429">
        <f>SUM(I60:I65)</f>
        <v>108</v>
      </c>
      <c r="J59" s="433">
        <f>K59+L59+M59</f>
        <v>108</v>
      </c>
      <c r="K59" s="429">
        <f>SUM(K60:K65)</f>
        <v>19</v>
      </c>
      <c r="L59" s="429">
        <f>SUM(L60:L65)</f>
        <v>89</v>
      </c>
      <c r="M59" s="429">
        <f>SUM(M60:M65)</f>
        <v>0</v>
      </c>
      <c r="N59" s="429">
        <f>SUM(N60:N65)</f>
        <v>468</v>
      </c>
      <c r="O59" s="429">
        <f>SUM(O64:O65)</f>
        <v>12</v>
      </c>
      <c r="P59" s="429">
        <f>SUM(P64:P65)</f>
        <v>0</v>
      </c>
      <c r="Q59" s="429">
        <f>SUM(Q64:Q65)</f>
        <v>14</v>
      </c>
      <c r="R59" s="429">
        <f>SUM(R60:R65)</f>
        <v>544</v>
      </c>
      <c r="S59" s="429">
        <f>SUM(S60:S65)</f>
        <v>576</v>
      </c>
      <c r="T59" s="434">
        <f>SUM(T60:T65)</f>
        <v>0</v>
      </c>
      <c r="U59" s="429">
        <f t="shared" ref="U59:BG59" si="65">SUM(U60:U65)</f>
        <v>0</v>
      </c>
      <c r="V59" s="429">
        <f t="shared" si="65"/>
        <v>0</v>
      </c>
      <c r="W59" s="429">
        <f t="shared" si="65"/>
        <v>0</v>
      </c>
      <c r="X59" s="435">
        <f t="shared" si="65"/>
        <v>0</v>
      </c>
      <c r="Y59" s="436">
        <f t="shared" si="65"/>
        <v>0</v>
      </c>
      <c r="Z59" s="429">
        <f t="shared" si="65"/>
        <v>0</v>
      </c>
      <c r="AA59" s="429">
        <f t="shared" si="65"/>
        <v>0</v>
      </c>
      <c r="AB59" s="429">
        <f t="shared" si="65"/>
        <v>0</v>
      </c>
      <c r="AC59" s="437">
        <f t="shared" si="65"/>
        <v>0</v>
      </c>
      <c r="AD59" s="436">
        <f>SUM(AD60:AD65)</f>
        <v>54</v>
      </c>
      <c r="AE59" s="429">
        <f>SUM(AE60:AE65)</f>
        <v>0</v>
      </c>
      <c r="AF59" s="429">
        <f>SUM(AF60:AF65)</f>
        <v>108</v>
      </c>
      <c r="AG59" s="430">
        <f t="shared" si="65"/>
        <v>6</v>
      </c>
      <c r="AH59" s="435">
        <f t="shared" si="65"/>
        <v>6</v>
      </c>
      <c r="AI59" s="436">
        <f t="shared" si="65"/>
        <v>54</v>
      </c>
      <c r="AJ59" s="429">
        <f t="shared" si="65"/>
        <v>2</v>
      </c>
      <c r="AK59" s="429">
        <f t="shared" si="65"/>
        <v>360</v>
      </c>
      <c r="AL59" s="429">
        <f t="shared" si="65"/>
        <v>6</v>
      </c>
      <c r="AM59" s="437">
        <f t="shared" si="65"/>
        <v>8</v>
      </c>
      <c r="AN59" s="394">
        <f t="shared" si="65"/>
        <v>0</v>
      </c>
      <c r="AO59" s="395">
        <f t="shared" si="65"/>
        <v>0</v>
      </c>
      <c r="AP59" s="395">
        <f t="shared" si="65"/>
        <v>0</v>
      </c>
      <c r="AQ59" s="395">
        <f t="shared" si="65"/>
        <v>0</v>
      </c>
      <c r="AR59" s="396">
        <f t="shared" si="65"/>
        <v>0</v>
      </c>
      <c r="AS59" s="397">
        <f t="shared" si="65"/>
        <v>0</v>
      </c>
      <c r="AT59" s="395">
        <f t="shared" si="65"/>
        <v>0</v>
      </c>
      <c r="AU59" s="395">
        <f t="shared" si="65"/>
        <v>0</v>
      </c>
      <c r="AV59" s="395">
        <f t="shared" si="65"/>
        <v>0</v>
      </c>
      <c r="AW59" s="398">
        <f t="shared" si="65"/>
        <v>0</v>
      </c>
      <c r="AX59" s="399">
        <f t="shared" si="65"/>
        <v>0</v>
      </c>
      <c r="AY59" s="395">
        <f t="shared" si="65"/>
        <v>0</v>
      </c>
      <c r="AZ59" s="395">
        <f t="shared" si="65"/>
        <v>0</v>
      </c>
      <c r="BA59" s="395">
        <f t="shared" si="65"/>
        <v>0</v>
      </c>
      <c r="BB59" s="396">
        <f t="shared" si="65"/>
        <v>0</v>
      </c>
      <c r="BC59" s="397">
        <f t="shared" si="65"/>
        <v>0</v>
      </c>
      <c r="BD59" s="395">
        <f t="shared" si="65"/>
        <v>0</v>
      </c>
      <c r="BE59" s="395">
        <f t="shared" si="65"/>
        <v>0</v>
      </c>
      <c r="BF59" s="395">
        <f t="shared" si="65"/>
        <v>0</v>
      </c>
      <c r="BG59" s="400">
        <f t="shared" si="65"/>
        <v>0</v>
      </c>
      <c r="BH59" s="46">
        <f t="shared" si="64"/>
        <v>110</v>
      </c>
      <c r="BP59" s="156"/>
    </row>
    <row r="60" spans="1:68" ht="44.25" customHeight="1" x14ac:dyDescent="0.25">
      <c r="A60" s="461" t="s">
        <v>81</v>
      </c>
      <c r="B60" s="445" t="s">
        <v>193</v>
      </c>
      <c r="C60" s="505" t="s">
        <v>226</v>
      </c>
      <c r="D60" s="68">
        <v>32</v>
      </c>
      <c r="E60" s="15">
        <f>F60-D60</f>
        <v>23</v>
      </c>
      <c r="F60" s="8">
        <f>H60+I60+N60+O60+Q60</f>
        <v>55</v>
      </c>
      <c r="G60" s="24">
        <v>36</v>
      </c>
      <c r="H60" s="8">
        <f t="shared" si="36"/>
        <v>2</v>
      </c>
      <c r="I60" s="8">
        <f>T60+Y60+AD60+AI60+AN60+AS60+AX60+BC60</f>
        <v>47</v>
      </c>
      <c r="J60" s="70">
        <f t="shared" si="2"/>
        <v>47</v>
      </c>
      <c r="K60" s="8">
        <f>I60-L60-M60</f>
        <v>11</v>
      </c>
      <c r="L60" s="515">
        <v>36</v>
      </c>
      <c r="M60" s="11"/>
      <c r="N60" s="8"/>
      <c r="O60" s="376">
        <f t="shared" ref="O60:O61" si="66">W60+AB60+AG60+AL60+AQ60+AV60+BA60+BF60</f>
        <v>3</v>
      </c>
      <c r="P60" s="382">
        <v>0</v>
      </c>
      <c r="Q60" s="376">
        <f>X60+AC60+AH60+AM60+AR60+AW60+BB60+BG60</f>
        <v>3</v>
      </c>
      <c r="R60" s="453">
        <v>32</v>
      </c>
      <c r="S60" s="254">
        <f t="shared" ref="S60:S61" si="67">T60+Y60+AD60+AI60+AN60+AS60</f>
        <v>47</v>
      </c>
      <c r="T60" s="240"/>
      <c r="U60" s="12"/>
      <c r="V60" s="11"/>
      <c r="W60" s="25"/>
      <c r="X60" s="230"/>
      <c r="Y60" s="378"/>
      <c r="Z60" s="12"/>
      <c r="AA60" s="523"/>
      <c r="AB60" s="188"/>
      <c r="AC60" s="143"/>
      <c r="AD60" s="550">
        <v>27</v>
      </c>
      <c r="AE60" s="12"/>
      <c r="AF60" s="11"/>
      <c r="AG60" s="188">
        <v>3</v>
      </c>
      <c r="AH60" s="233">
        <v>3</v>
      </c>
      <c r="AI60" s="470">
        <v>20</v>
      </c>
      <c r="AJ60" s="87">
        <v>2</v>
      </c>
      <c r="AK60" s="273"/>
      <c r="AL60" s="185"/>
      <c r="AM60" s="140"/>
      <c r="AN60" s="359"/>
      <c r="AO60" s="382"/>
      <c r="AP60" s="382"/>
      <c r="AQ60" s="382"/>
      <c r="AR60" s="383"/>
      <c r="AS60" s="360"/>
      <c r="AT60" s="382"/>
      <c r="AU60" s="382"/>
      <c r="AV60" s="382"/>
      <c r="AW60" s="384"/>
      <c r="AX60" s="385"/>
      <c r="AY60" s="382"/>
      <c r="AZ60" s="382"/>
      <c r="BA60" s="382"/>
      <c r="BB60" s="383"/>
      <c r="BC60" s="360"/>
      <c r="BD60" s="382"/>
      <c r="BE60" s="382"/>
      <c r="BF60" s="382"/>
      <c r="BG60" s="386"/>
      <c r="BH60" s="46">
        <f t="shared" si="64"/>
        <v>49</v>
      </c>
      <c r="BP60" s="156"/>
    </row>
    <row r="61" spans="1:68" ht="39.75" customHeight="1" x14ac:dyDescent="0.25">
      <c r="A61" s="461" t="s">
        <v>194</v>
      </c>
      <c r="B61" s="445" t="s">
        <v>195</v>
      </c>
      <c r="C61" s="505" t="s">
        <v>226</v>
      </c>
      <c r="D61" s="68">
        <v>44</v>
      </c>
      <c r="E61" s="15">
        <f>F61-D61</f>
        <v>23</v>
      </c>
      <c r="F61" s="8">
        <f>H61+I61+N61+O61+Q61</f>
        <v>67</v>
      </c>
      <c r="G61" s="24">
        <v>53</v>
      </c>
      <c r="H61" s="8">
        <f>U61+Z61+AE61+AJ61+AO61+AT61+AY61+BD61</f>
        <v>0</v>
      </c>
      <c r="I61" s="8">
        <f>T61+Y61+AD61+AI61+AN61+AS61+AX61+BC61</f>
        <v>61</v>
      </c>
      <c r="J61" s="70">
        <f t="shared" si="2"/>
        <v>61</v>
      </c>
      <c r="K61" s="8">
        <f>I61-L61-M61</f>
        <v>8</v>
      </c>
      <c r="L61" s="515">
        <v>53</v>
      </c>
      <c r="M61" s="11"/>
      <c r="N61" s="8"/>
      <c r="O61" s="376">
        <f t="shared" si="66"/>
        <v>3</v>
      </c>
      <c r="P61" s="382">
        <f t="shared" ref="P61" si="68">U61+Z61+AE61+AJ61</f>
        <v>0</v>
      </c>
      <c r="Q61" s="376">
        <f>X61+AC61+AH61+AM61+AR61+AW61+BB61+BG61</f>
        <v>3</v>
      </c>
      <c r="R61" s="453">
        <v>44</v>
      </c>
      <c r="S61" s="254">
        <f t="shared" si="67"/>
        <v>61</v>
      </c>
      <c r="T61" s="240"/>
      <c r="U61" s="12"/>
      <c r="V61" s="11"/>
      <c r="W61" s="25"/>
      <c r="X61" s="230"/>
      <c r="Y61" s="378"/>
      <c r="Z61" s="12"/>
      <c r="AA61" s="273"/>
      <c r="AB61" s="188"/>
      <c r="AC61" s="143"/>
      <c r="AD61" s="550">
        <v>27</v>
      </c>
      <c r="AE61" s="12"/>
      <c r="AF61" s="11"/>
      <c r="AG61" s="188">
        <v>3</v>
      </c>
      <c r="AH61" s="233">
        <v>3</v>
      </c>
      <c r="AI61" s="470">
        <v>34</v>
      </c>
      <c r="AJ61" s="12"/>
      <c r="AK61" s="273"/>
      <c r="AL61" s="185"/>
      <c r="AM61" s="140"/>
      <c r="AN61" s="359"/>
      <c r="AO61" s="382"/>
      <c r="AP61" s="382"/>
      <c r="AQ61" s="382"/>
      <c r="AR61" s="383"/>
      <c r="AS61" s="360"/>
      <c r="AT61" s="382"/>
      <c r="AU61" s="382"/>
      <c r="AV61" s="382"/>
      <c r="AW61" s="384"/>
      <c r="AX61" s="385"/>
      <c r="AY61" s="382"/>
      <c r="AZ61" s="382"/>
      <c r="BA61" s="382"/>
      <c r="BB61" s="383"/>
      <c r="BC61" s="360"/>
      <c r="BD61" s="382"/>
      <c r="BE61" s="382"/>
      <c r="BF61" s="382"/>
      <c r="BG61" s="386"/>
      <c r="BH61" s="46"/>
      <c r="BP61" s="156"/>
    </row>
    <row r="62" spans="1:68" ht="20.100000000000001" customHeight="1" x14ac:dyDescent="0.25">
      <c r="A62" s="422" t="s">
        <v>82</v>
      </c>
      <c r="B62" s="463" t="s">
        <v>83</v>
      </c>
      <c r="C62" s="506" t="s">
        <v>87</v>
      </c>
      <c r="D62" s="148">
        <v>180</v>
      </c>
      <c r="E62" s="423">
        <f t="shared" ref="E62:E63" si="69">F62-D62</f>
        <v>0</v>
      </c>
      <c r="F62" s="24">
        <f t="shared" ref="F62" si="70">H62+I62+N62+O62+Q62</f>
        <v>180</v>
      </c>
      <c r="G62" s="24">
        <v>180</v>
      </c>
      <c r="H62" s="24">
        <f>U62+Z62+AE62+AJ62+AO62+AT62+AY62+BD62</f>
        <v>0</v>
      </c>
      <c r="I62" s="24">
        <f>T62+Y62+AD62+AI62+AN62+AS62+AX62+BC62</f>
        <v>0</v>
      </c>
      <c r="J62" s="24">
        <f t="shared" si="2"/>
        <v>0</v>
      </c>
      <c r="K62" s="24">
        <f t="shared" si="38"/>
        <v>0</v>
      </c>
      <c r="L62" s="24"/>
      <c r="M62" s="24"/>
      <c r="N62" s="69">
        <f>V62+AA62+AF62+AK62+AP62+AU62+AZ62+BE62</f>
        <v>180</v>
      </c>
      <c r="O62" s="24">
        <f>W62+AB62+AG62+AL62+AQ62+AV62</f>
        <v>0</v>
      </c>
      <c r="P62" s="24">
        <v>0</v>
      </c>
      <c r="Q62" s="24">
        <f>X62+AC62+AH62+AM62+AR62+AW62</f>
        <v>0</v>
      </c>
      <c r="R62" s="464">
        <v>180</v>
      </c>
      <c r="S62" s="424">
        <f>SUM(V62,AA62,AF62,AK62)</f>
        <v>180</v>
      </c>
      <c r="T62" s="425"/>
      <c r="U62" s="24"/>
      <c r="V62" s="24"/>
      <c r="W62" s="24"/>
      <c r="X62" s="426"/>
      <c r="Y62" s="427"/>
      <c r="Z62" s="24"/>
      <c r="AA62" s="24"/>
      <c r="AB62" s="444"/>
      <c r="AC62" s="428"/>
      <c r="AD62" s="427"/>
      <c r="AE62" s="24"/>
      <c r="AF62" s="69">
        <v>36</v>
      </c>
      <c r="AG62" s="424"/>
      <c r="AH62" s="426"/>
      <c r="AI62" s="427"/>
      <c r="AJ62" s="24"/>
      <c r="AK62" s="471">
        <v>144</v>
      </c>
      <c r="AL62" s="424"/>
      <c r="AM62" s="428"/>
      <c r="AN62" s="359"/>
      <c r="AO62" s="382"/>
      <c r="AP62" s="382"/>
      <c r="AQ62" s="382"/>
      <c r="AR62" s="383"/>
      <c r="AS62" s="360"/>
      <c r="AT62" s="382"/>
      <c r="AU62" s="382"/>
      <c r="AV62" s="382"/>
      <c r="AW62" s="384"/>
      <c r="AX62" s="385"/>
      <c r="AY62" s="382"/>
      <c r="AZ62" s="382"/>
      <c r="BA62" s="382"/>
      <c r="BB62" s="383"/>
      <c r="BC62" s="360"/>
      <c r="BD62" s="382"/>
      <c r="BE62" s="382"/>
      <c r="BF62" s="382"/>
      <c r="BG62" s="386"/>
      <c r="BH62" s="46">
        <f t="shared" si="64"/>
        <v>0</v>
      </c>
      <c r="BP62" s="156"/>
    </row>
    <row r="63" spans="1:68" ht="20.100000000000001" customHeight="1" x14ac:dyDescent="0.25">
      <c r="A63" s="422" t="s">
        <v>84</v>
      </c>
      <c r="B63" s="463" t="s">
        <v>104</v>
      </c>
      <c r="C63" s="506" t="s">
        <v>87</v>
      </c>
      <c r="D63" s="148">
        <v>288</v>
      </c>
      <c r="E63" s="423">
        <f t="shared" si="69"/>
        <v>0</v>
      </c>
      <c r="F63" s="24">
        <f>H63+I63+N63+O63+Q63</f>
        <v>288</v>
      </c>
      <c r="G63" s="24">
        <v>288</v>
      </c>
      <c r="H63" s="24">
        <f t="shared" si="36"/>
        <v>0</v>
      </c>
      <c r="I63" s="24">
        <f t="shared" si="37"/>
        <v>0</v>
      </c>
      <c r="J63" s="24">
        <f t="shared" si="2"/>
        <v>0</v>
      </c>
      <c r="K63" s="24">
        <f t="shared" si="38"/>
        <v>0</v>
      </c>
      <c r="L63" s="24"/>
      <c r="M63" s="24"/>
      <c r="N63" s="69">
        <f>V63+AA63+AF63+AK63+AP63+AU63+AZ63+BE63</f>
        <v>288</v>
      </c>
      <c r="O63" s="24">
        <f>W63+AB63+AG63+AL63+AQ63+AV63</f>
        <v>0</v>
      </c>
      <c r="P63" s="24">
        <v>0</v>
      </c>
      <c r="Q63" s="24">
        <f>X63+AC63+AH63+AM63+AR63+AW63</f>
        <v>0</v>
      </c>
      <c r="R63" s="464">
        <v>288</v>
      </c>
      <c r="S63" s="424">
        <f>SUM(V63,AA63,AF63,AK63)</f>
        <v>288</v>
      </c>
      <c r="T63" s="425"/>
      <c r="U63" s="24"/>
      <c r="V63" s="24"/>
      <c r="W63" s="24"/>
      <c r="X63" s="426"/>
      <c r="Y63" s="427"/>
      <c r="Z63" s="24"/>
      <c r="AA63" s="24"/>
      <c r="AB63" s="424"/>
      <c r="AC63" s="428"/>
      <c r="AD63" s="427"/>
      <c r="AE63" s="24"/>
      <c r="AF63" s="69">
        <v>72</v>
      </c>
      <c r="AG63" s="424"/>
      <c r="AH63" s="426"/>
      <c r="AI63" s="427"/>
      <c r="AJ63" s="24"/>
      <c r="AK63" s="472">
        <v>216</v>
      </c>
      <c r="AL63" s="424"/>
      <c r="AM63" s="428"/>
      <c r="AN63" s="359"/>
      <c r="AO63" s="382"/>
      <c r="AP63" s="382"/>
      <c r="AQ63" s="382"/>
      <c r="AR63" s="383"/>
      <c r="AS63" s="360"/>
      <c r="AT63" s="382"/>
      <c r="AU63" s="382"/>
      <c r="AV63" s="382"/>
      <c r="AW63" s="384"/>
      <c r="AX63" s="385"/>
      <c r="AY63" s="382"/>
      <c r="AZ63" s="382"/>
      <c r="BA63" s="382"/>
      <c r="BB63" s="383"/>
      <c r="BC63" s="360"/>
      <c r="BD63" s="382"/>
      <c r="BE63" s="382"/>
      <c r="BF63" s="382"/>
      <c r="BG63" s="386"/>
      <c r="BH63" s="46">
        <f t="shared" si="64"/>
        <v>0</v>
      </c>
      <c r="BP63" s="156"/>
    </row>
    <row r="64" spans="1:68" ht="20.100000000000001" customHeight="1" x14ac:dyDescent="0.25">
      <c r="A64" s="149" t="s">
        <v>27</v>
      </c>
      <c r="B64" s="150" t="s">
        <v>117</v>
      </c>
      <c r="C64" s="17"/>
      <c r="D64" s="14"/>
      <c r="E64" s="573"/>
      <c r="F64" s="8"/>
      <c r="G64" s="382"/>
      <c r="H64" s="8">
        <f t="shared" si="36"/>
        <v>0</v>
      </c>
      <c r="I64" s="8">
        <f t="shared" si="37"/>
        <v>0</v>
      </c>
      <c r="J64" s="70">
        <f t="shared" si="2"/>
        <v>0</v>
      </c>
      <c r="K64" s="8">
        <f t="shared" si="38"/>
        <v>0</v>
      </c>
      <c r="L64" s="11"/>
      <c r="M64" s="11"/>
      <c r="N64" s="8"/>
      <c r="O64" s="449">
        <f>SUM(O60:O63)</f>
        <v>6</v>
      </c>
      <c r="P64" s="449">
        <f>SUM(P60:P63)</f>
        <v>0</v>
      </c>
      <c r="Q64" s="449">
        <f>SUM(Q60:Q63)</f>
        <v>6</v>
      </c>
      <c r="R64" s="455"/>
      <c r="S64" s="254">
        <f t="shared" ref="S64:S65" si="71">T64+Y64+AD64+AI64+AN64+AS64</f>
        <v>0</v>
      </c>
      <c r="T64" s="240"/>
      <c r="U64" s="12"/>
      <c r="V64" s="11"/>
      <c r="W64" s="25"/>
      <c r="X64" s="230"/>
      <c r="Y64" s="360"/>
      <c r="Z64" s="12"/>
      <c r="AA64" s="273"/>
      <c r="AB64" s="185"/>
      <c r="AC64" s="140"/>
      <c r="AD64" s="133"/>
      <c r="AE64" s="12"/>
      <c r="AF64" s="11"/>
      <c r="AG64" s="185"/>
      <c r="AH64" s="230"/>
      <c r="AI64" s="133"/>
      <c r="AJ64" s="12"/>
      <c r="AK64" s="273"/>
      <c r="AL64" s="185"/>
      <c r="AM64" s="140"/>
      <c r="AN64" s="359"/>
      <c r="AO64" s="382"/>
      <c r="AP64" s="382"/>
      <c r="AQ64" s="382"/>
      <c r="AR64" s="383"/>
      <c r="AS64" s="360"/>
      <c r="AT64" s="382"/>
      <c r="AU64" s="382"/>
      <c r="AV64" s="382"/>
      <c r="AW64" s="384"/>
      <c r="AX64" s="385"/>
      <c r="AY64" s="382"/>
      <c r="AZ64" s="382"/>
      <c r="BA64" s="382"/>
      <c r="BB64" s="383"/>
      <c r="BC64" s="360"/>
      <c r="BD64" s="382"/>
      <c r="BE64" s="382"/>
      <c r="BF64" s="382"/>
      <c r="BG64" s="386"/>
      <c r="BH64" s="46">
        <f t="shared" si="64"/>
        <v>0</v>
      </c>
      <c r="BP64" s="156"/>
    </row>
    <row r="65" spans="1:68" ht="18.75" customHeight="1" x14ac:dyDescent="0.25">
      <c r="A65" s="77" t="s">
        <v>85</v>
      </c>
      <c r="B65" s="4" t="s">
        <v>86</v>
      </c>
      <c r="C65" s="1" t="s">
        <v>174</v>
      </c>
      <c r="D65" s="14"/>
      <c r="E65" s="86">
        <f>F65-D65</f>
        <v>14</v>
      </c>
      <c r="F65" s="8">
        <f>H65+I65+N65+O65+Q65</f>
        <v>14</v>
      </c>
      <c r="G65" s="382"/>
      <c r="H65" s="8">
        <f>U65+Z65+AE65+AJ65+AO65+AT65+AY65+BD65</f>
        <v>0</v>
      </c>
      <c r="I65" s="8">
        <f t="shared" si="37"/>
        <v>0</v>
      </c>
      <c r="J65" s="70">
        <f t="shared" si="2"/>
        <v>0</v>
      </c>
      <c r="K65" s="8">
        <f t="shared" si="38"/>
        <v>0</v>
      </c>
      <c r="L65" s="11"/>
      <c r="M65" s="8"/>
      <c r="N65" s="8"/>
      <c r="O65" s="449">
        <f>W65+AB65+AG65+AL65+AQ65+AV65+BA65+BF65</f>
        <v>6</v>
      </c>
      <c r="P65" s="442">
        <f t="shared" ref="P65" si="72">U65+Z65+AE65+AJ65</f>
        <v>0</v>
      </c>
      <c r="Q65" s="449">
        <f>X65+AC65+AH65+AM65+AR65+AW65+BB65+BG65</f>
        <v>8</v>
      </c>
      <c r="R65" s="455"/>
      <c r="S65" s="254">
        <f t="shared" si="71"/>
        <v>0</v>
      </c>
      <c r="T65" s="240"/>
      <c r="U65" s="12"/>
      <c r="V65" s="11"/>
      <c r="W65" s="25"/>
      <c r="X65" s="230"/>
      <c r="Y65" s="132"/>
      <c r="Z65" s="12"/>
      <c r="AA65" s="273"/>
      <c r="AB65" s="185"/>
      <c r="AC65" s="140"/>
      <c r="AD65" s="133"/>
      <c r="AE65" s="12"/>
      <c r="AF65" s="11"/>
      <c r="AG65" s="185"/>
      <c r="AH65" s="230"/>
      <c r="AI65" s="133"/>
      <c r="AJ65" s="12"/>
      <c r="AK65" s="273"/>
      <c r="AL65" s="571">
        <v>6</v>
      </c>
      <c r="AM65" s="572">
        <v>8</v>
      </c>
      <c r="AN65" s="359"/>
      <c r="AO65" s="382"/>
      <c r="AP65" s="382"/>
      <c r="AQ65" s="382"/>
      <c r="AR65" s="383"/>
      <c r="AS65" s="360"/>
      <c r="AT65" s="382"/>
      <c r="AU65" s="382"/>
      <c r="AV65" s="382"/>
      <c r="AW65" s="384"/>
      <c r="AX65" s="385"/>
      <c r="AY65" s="382"/>
      <c r="AZ65" s="382"/>
      <c r="BA65" s="382"/>
      <c r="BB65" s="383"/>
      <c r="BC65" s="360"/>
      <c r="BD65" s="382"/>
      <c r="BE65" s="382"/>
      <c r="BF65" s="382"/>
      <c r="BG65" s="386"/>
      <c r="BH65" s="46">
        <f t="shared" si="64"/>
        <v>0</v>
      </c>
      <c r="BP65" s="156"/>
    </row>
    <row r="66" spans="1:68" ht="67.5" customHeight="1" x14ac:dyDescent="0.25">
      <c r="A66" s="431" t="s">
        <v>221</v>
      </c>
      <c r="B66" s="539" t="s">
        <v>223</v>
      </c>
      <c r="C66" s="438"/>
      <c r="D66" s="439">
        <f>SUM(D67:D71)</f>
        <v>0</v>
      </c>
      <c r="E66" s="439">
        <f>SUM(E67:E71)</f>
        <v>201</v>
      </c>
      <c r="F66" s="440">
        <f>F67+F70+F71</f>
        <v>67</v>
      </c>
      <c r="G66" s="440">
        <f>SUM(G67:G72)</f>
        <v>174</v>
      </c>
      <c r="H66" s="440">
        <f t="shared" ref="H66:I66" si="73">SUM(H67:H72)</f>
        <v>0</v>
      </c>
      <c r="I66" s="440">
        <f t="shared" si="73"/>
        <v>33</v>
      </c>
      <c r="J66" s="433">
        <f>K66+L66+M66</f>
        <v>33</v>
      </c>
      <c r="K66" s="440">
        <f>SUM(K67:K72)</f>
        <v>21</v>
      </c>
      <c r="L66" s="440">
        <f t="shared" ref="L66:N66" si="74">SUM(L67:L72)</f>
        <v>12</v>
      </c>
      <c r="M66" s="440">
        <f t="shared" si="74"/>
        <v>0</v>
      </c>
      <c r="N66" s="440">
        <f t="shared" si="74"/>
        <v>144</v>
      </c>
      <c r="O66" s="440">
        <f>O70+O71</f>
        <v>10</v>
      </c>
      <c r="P66" s="440">
        <f t="shared" ref="P66:Q66" si="75">P70+P71</f>
        <v>0</v>
      </c>
      <c r="Q66" s="440">
        <f t="shared" si="75"/>
        <v>14</v>
      </c>
      <c r="R66" s="440">
        <f>SUM(R67:R72)</f>
        <v>0</v>
      </c>
      <c r="S66" s="440">
        <f>SUM(S67:S72)</f>
        <v>177</v>
      </c>
      <c r="T66" s="544">
        <f>SUM(T67:T71)</f>
        <v>0</v>
      </c>
      <c r="U66" s="501">
        <f t="shared" ref="U66:AC66" si="76">SUM(U67:U71)</f>
        <v>0</v>
      </c>
      <c r="V66" s="501">
        <f t="shared" si="76"/>
        <v>0</v>
      </c>
      <c r="W66" s="501">
        <f t="shared" si="76"/>
        <v>0</v>
      </c>
      <c r="X66" s="499">
        <f t="shared" si="76"/>
        <v>0</v>
      </c>
      <c r="Y66" s="545">
        <f t="shared" si="76"/>
        <v>0</v>
      </c>
      <c r="Z66" s="440">
        <f t="shared" si="76"/>
        <v>0</v>
      </c>
      <c r="AA66" s="545">
        <f t="shared" si="76"/>
        <v>0</v>
      </c>
      <c r="AB66" s="501">
        <f t="shared" si="76"/>
        <v>0</v>
      </c>
      <c r="AC66" s="501">
        <f t="shared" si="76"/>
        <v>0</v>
      </c>
      <c r="AD66" s="498">
        <f>SUM(AD67:AD71)</f>
        <v>33</v>
      </c>
      <c r="AE66" s="500">
        <f t="shared" ref="AE66:AH66" si="77">SUM(AE67:AE71)</f>
        <v>0</v>
      </c>
      <c r="AF66" s="500">
        <f t="shared" si="77"/>
        <v>144</v>
      </c>
      <c r="AG66" s="500">
        <f t="shared" si="77"/>
        <v>10</v>
      </c>
      <c r="AH66" s="545">
        <f t="shared" si="77"/>
        <v>14</v>
      </c>
      <c r="AI66" s="546">
        <f t="shared" ref="AI66" si="78">SUM(AI67:AI71)</f>
        <v>0</v>
      </c>
      <c r="AJ66" s="500">
        <f t="shared" ref="AJ66" si="79">SUM(AJ67:AJ71)</f>
        <v>0</v>
      </c>
      <c r="AK66" s="500">
        <f t="shared" ref="AK66" si="80">SUM(AK67:AK71)</f>
        <v>0</v>
      </c>
      <c r="AL66" s="500">
        <f t="shared" ref="AL66" si="81">SUM(AL67:AL71)</f>
        <v>0</v>
      </c>
      <c r="AM66" s="500">
        <f t="shared" ref="AM66" si="82">SUM(AM67:AM71)</f>
        <v>0</v>
      </c>
      <c r="AN66" s="401"/>
      <c r="AO66" s="402"/>
      <c r="AP66" s="402"/>
      <c r="AQ66" s="402"/>
      <c r="AR66" s="403"/>
      <c r="AS66" s="378"/>
      <c r="AT66" s="402"/>
      <c r="AU66" s="402"/>
      <c r="AV66" s="402"/>
      <c r="AW66" s="404"/>
      <c r="AX66" s="405"/>
      <c r="AY66" s="402"/>
      <c r="AZ66" s="402"/>
      <c r="BA66" s="402"/>
      <c r="BB66" s="403"/>
      <c r="BC66" s="406"/>
      <c r="BD66" s="402"/>
      <c r="BE66" s="402"/>
      <c r="BF66" s="402"/>
      <c r="BG66" s="407"/>
      <c r="BH66" s="547">
        <f t="shared" si="64"/>
        <v>33</v>
      </c>
      <c r="BI66" s="36"/>
      <c r="BJ66" s="36"/>
      <c r="BP66" s="156"/>
    </row>
    <row r="67" spans="1:68" ht="59.25" customHeight="1" x14ac:dyDescent="0.25">
      <c r="A67" s="461" t="s">
        <v>222</v>
      </c>
      <c r="B67" s="541" t="s">
        <v>223</v>
      </c>
      <c r="C67" s="378" t="s">
        <v>69</v>
      </c>
      <c r="D67" s="554" t="s">
        <v>225</v>
      </c>
      <c r="E67" s="579">
        <f>F67-D67</f>
        <v>43</v>
      </c>
      <c r="F67" s="376">
        <f>H67+I67+N67+O67+Q67</f>
        <v>43</v>
      </c>
      <c r="G67" s="24">
        <v>30</v>
      </c>
      <c r="H67" s="376">
        <f t="shared" ref="H67" si="83">U67+Z67+AE67+AJ67+AO67+AT67+AY67+BD67</f>
        <v>0</v>
      </c>
      <c r="I67" s="382">
        <f>T67+Y67+AD67+AI67+AN67+AS67+AX67+BC67</f>
        <v>33</v>
      </c>
      <c r="J67" s="540">
        <f t="shared" si="2"/>
        <v>33</v>
      </c>
      <c r="K67" s="382">
        <f>I67-L67-M67</f>
        <v>21</v>
      </c>
      <c r="L67" s="515">
        <v>12</v>
      </c>
      <c r="M67" s="402"/>
      <c r="N67" s="376"/>
      <c r="O67" s="382">
        <f>W67+AB67+AG67+AL67</f>
        <v>4</v>
      </c>
      <c r="P67" s="382">
        <v>0</v>
      </c>
      <c r="Q67" s="382">
        <f>X67+AC67+AH67+AM67</f>
        <v>6</v>
      </c>
      <c r="R67" s="453">
        <v>0</v>
      </c>
      <c r="S67" s="254">
        <f t="shared" ref="S67" si="84">T67+Y67+AD67+AI67+AN67+AS67</f>
        <v>33</v>
      </c>
      <c r="T67" s="401"/>
      <c r="U67" s="402"/>
      <c r="V67" s="402"/>
      <c r="W67" s="551"/>
      <c r="X67" s="232"/>
      <c r="Y67" s="406"/>
      <c r="Z67" s="402"/>
      <c r="AA67" s="402"/>
      <c r="AB67" s="551"/>
      <c r="AC67" s="552"/>
      <c r="AD67" s="441">
        <v>33</v>
      </c>
      <c r="AE67" s="402"/>
      <c r="AF67" s="402"/>
      <c r="AG67" s="188">
        <v>4</v>
      </c>
      <c r="AH67" s="233">
        <v>6</v>
      </c>
      <c r="AI67" s="406"/>
      <c r="AJ67" s="402"/>
      <c r="AK67" s="402"/>
      <c r="AL67" s="551"/>
      <c r="AM67" s="552"/>
      <c r="AN67" s="401"/>
      <c r="AO67" s="402"/>
      <c r="AP67" s="402"/>
      <c r="AQ67" s="402"/>
      <c r="AR67" s="403"/>
      <c r="AS67" s="378"/>
      <c r="AT67" s="402"/>
      <c r="AU67" s="402"/>
      <c r="AV67" s="402"/>
      <c r="AW67" s="404"/>
      <c r="AX67" s="405"/>
      <c r="AY67" s="402"/>
      <c r="AZ67" s="402"/>
      <c r="BA67" s="402"/>
      <c r="BB67" s="403"/>
      <c r="BC67" s="406"/>
      <c r="BD67" s="402"/>
      <c r="BE67" s="402"/>
      <c r="BF67" s="402"/>
      <c r="BG67" s="407"/>
      <c r="BH67" s="46"/>
      <c r="BI67" s="36"/>
      <c r="BJ67" s="36"/>
      <c r="BP67" s="156"/>
    </row>
    <row r="68" spans="1:68" ht="21" customHeight="1" x14ac:dyDescent="0.25">
      <c r="A68" s="537" t="s">
        <v>220</v>
      </c>
      <c r="B68" s="538" t="s">
        <v>83</v>
      </c>
      <c r="C68" s="531"/>
      <c r="D68" s="532"/>
      <c r="E68" s="423">
        <f>F68-D68</f>
        <v>72</v>
      </c>
      <c r="F68" s="24">
        <f t="shared" ref="F68" si="85">H68+I68+N68+O68+Q68</f>
        <v>72</v>
      </c>
      <c r="G68" s="24">
        <v>72</v>
      </c>
      <c r="H68" s="24">
        <f>U68+Z68+AE68+AJ68+AO68+AT68+AY68+BD68</f>
        <v>0</v>
      </c>
      <c r="I68" s="24">
        <f>T68+Y68+AD68+AI68+AN68+AS68+AX68+BC68</f>
        <v>0</v>
      </c>
      <c r="J68" s="24"/>
      <c r="K68" s="530"/>
      <c r="L68" s="530"/>
      <c r="M68" s="530"/>
      <c r="N68" s="69">
        <f>V68+AA68+AF68+AK68+AP68+AU68+AZ68+BE68</f>
        <v>72</v>
      </c>
      <c r="O68" s="24">
        <f>W68+AB68+AG68+AL68+AQ68+AV68</f>
        <v>0</v>
      </c>
      <c r="P68" s="24">
        <v>0</v>
      </c>
      <c r="Q68" s="24">
        <f>X68+AC68+AH68+AM68+AR68+AW68</f>
        <v>0</v>
      </c>
      <c r="R68" s="464">
        <v>0</v>
      </c>
      <c r="S68" s="424">
        <f>SUM(V68,AA68,AF68,AK68)</f>
        <v>72</v>
      </c>
      <c r="T68" s="534"/>
      <c r="U68" s="530"/>
      <c r="V68" s="530"/>
      <c r="W68" s="530"/>
      <c r="X68" s="535"/>
      <c r="Y68" s="531"/>
      <c r="Z68" s="530"/>
      <c r="AA68" s="530"/>
      <c r="AB68" s="530"/>
      <c r="AC68" s="536"/>
      <c r="AD68" s="531"/>
      <c r="AE68" s="530"/>
      <c r="AF68" s="471">
        <v>72</v>
      </c>
      <c r="AG68" s="533"/>
      <c r="AH68" s="535"/>
      <c r="AI68" s="531"/>
      <c r="AJ68" s="530"/>
      <c r="AK68" s="530"/>
      <c r="AL68" s="530"/>
      <c r="AM68" s="536"/>
      <c r="AN68" s="401"/>
      <c r="AO68" s="402"/>
      <c r="AP68" s="402"/>
      <c r="AQ68" s="402"/>
      <c r="AR68" s="403"/>
      <c r="AS68" s="378"/>
      <c r="AT68" s="402"/>
      <c r="AU68" s="402"/>
      <c r="AV68" s="402"/>
      <c r="AW68" s="404"/>
      <c r="AX68" s="405"/>
      <c r="AY68" s="402"/>
      <c r="AZ68" s="402"/>
      <c r="BA68" s="402"/>
      <c r="BB68" s="403"/>
      <c r="BC68" s="406"/>
      <c r="BD68" s="402"/>
      <c r="BE68" s="402"/>
      <c r="BF68" s="402"/>
      <c r="BG68" s="407"/>
      <c r="BH68" s="46"/>
      <c r="BI68" s="36"/>
      <c r="BJ68" s="36"/>
      <c r="BP68" s="156"/>
    </row>
    <row r="69" spans="1:68" ht="21.75" customHeight="1" x14ac:dyDescent="0.25">
      <c r="A69" s="537" t="s">
        <v>84</v>
      </c>
      <c r="B69" s="538" t="s">
        <v>104</v>
      </c>
      <c r="C69" s="531"/>
      <c r="D69" s="532"/>
      <c r="E69" s="423">
        <f>F69-D69</f>
        <v>72</v>
      </c>
      <c r="F69" s="24">
        <f>H69+I69+N69+O69+Q69</f>
        <v>72</v>
      </c>
      <c r="G69" s="24">
        <v>72</v>
      </c>
      <c r="H69" s="24">
        <f>U69+Z69+AE69+AJ69+AO69+AT69+AY69+BD69</f>
        <v>0</v>
      </c>
      <c r="I69" s="24">
        <f>T69+Y69+AD69+AI69+AN69+AS69+AX69+BC69</f>
        <v>0</v>
      </c>
      <c r="J69" s="24"/>
      <c r="K69" s="530"/>
      <c r="L69" s="530"/>
      <c r="M69" s="530"/>
      <c r="N69" s="69">
        <f>V69+AA69+AF69+AK69+AP69+AU69+AZ69+BE69</f>
        <v>72</v>
      </c>
      <c r="O69" s="24">
        <f>W69+AB69+AG69+AL69+AQ69+AV69</f>
        <v>0</v>
      </c>
      <c r="P69" s="24">
        <v>0</v>
      </c>
      <c r="Q69" s="24">
        <f>X69+AC69+AH69+AM69+AR69+AW69</f>
        <v>0</v>
      </c>
      <c r="R69" s="464">
        <v>0</v>
      </c>
      <c r="S69" s="424">
        <f>SUM(V69,AA69,AF69,AK69)</f>
        <v>72</v>
      </c>
      <c r="T69" s="534"/>
      <c r="U69" s="530"/>
      <c r="V69" s="530"/>
      <c r="W69" s="530"/>
      <c r="X69" s="535"/>
      <c r="Y69" s="531"/>
      <c r="Z69" s="530"/>
      <c r="AA69" s="530"/>
      <c r="AB69" s="530"/>
      <c r="AC69" s="536"/>
      <c r="AD69" s="531"/>
      <c r="AE69" s="530"/>
      <c r="AF69" s="471">
        <v>72</v>
      </c>
      <c r="AG69" s="533"/>
      <c r="AH69" s="535"/>
      <c r="AI69" s="531"/>
      <c r="AJ69" s="530"/>
      <c r="AK69" s="530"/>
      <c r="AL69" s="530"/>
      <c r="AM69" s="536"/>
      <c r="AN69" s="401"/>
      <c r="AO69" s="402"/>
      <c r="AP69" s="402"/>
      <c r="AQ69" s="402"/>
      <c r="AR69" s="403"/>
      <c r="AS69" s="378"/>
      <c r="AT69" s="402"/>
      <c r="AU69" s="402"/>
      <c r="AV69" s="402"/>
      <c r="AW69" s="404"/>
      <c r="AX69" s="405"/>
      <c r="AY69" s="402"/>
      <c r="AZ69" s="402"/>
      <c r="BA69" s="402"/>
      <c r="BB69" s="403"/>
      <c r="BC69" s="406"/>
      <c r="BD69" s="402"/>
      <c r="BE69" s="402"/>
      <c r="BF69" s="402"/>
      <c r="BG69" s="407"/>
      <c r="BH69" s="46"/>
      <c r="BI69" s="36"/>
      <c r="BJ69" s="36"/>
      <c r="BP69" s="156"/>
    </row>
    <row r="70" spans="1:68" ht="18.75" customHeight="1" x14ac:dyDescent="0.25">
      <c r="A70" s="149" t="s">
        <v>27</v>
      </c>
      <c r="B70" s="150" t="s">
        <v>117</v>
      </c>
      <c r="C70" s="406"/>
      <c r="D70" s="569"/>
      <c r="E70" s="573"/>
      <c r="F70" s="382">
        <f t="shared" ref="F70" si="86">H70+I70+N70+O70+Q70</f>
        <v>10</v>
      </c>
      <c r="G70" s="376"/>
      <c r="H70" s="402"/>
      <c r="I70" s="402"/>
      <c r="J70" s="540"/>
      <c r="K70" s="402"/>
      <c r="L70" s="577"/>
      <c r="M70" s="402"/>
      <c r="N70" s="376"/>
      <c r="O70" s="449">
        <f>SUM(O67:O69)</f>
        <v>4</v>
      </c>
      <c r="P70" s="449">
        <f t="shared" ref="P70:Q70" si="87">SUM(P67:P69)</f>
        <v>0</v>
      </c>
      <c r="Q70" s="449">
        <f t="shared" si="87"/>
        <v>6</v>
      </c>
      <c r="R70" s="457"/>
      <c r="S70" s="255"/>
      <c r="T70" s="401"/>
      <c r="U70" s="402"/>
      <c r="V70" s="402"/>
      <c r="W70" s="402"/>
      <c r="X70" s="403"/>
      <c r="Y70" s="406"/>
      <c r="Z70" s="402"/>
      <c r="AA70" s="402"/>
      <c r="AB70" s="402"/>
      <c r="AC70" s="407"/>
      <c r="AD70" s="406"/>
      <c r="AE70" s="402"/>
      <c r="AF70" s="402"/>
      <c r="AG70" s="187"/>
      <c r="AH70" s="232"/>
      <c r="AI70" s="406"/>
      <c r="AJ70" s="402"/>
      <c r="AK70" s="402"/>
      <c r="AL70" s="402"/>
      <c r="AM70" s="407"/>
      <c r="AN70" s="401"/>
      <c r="AO70" s="402"/>
      <c r="AP70" s="402"/>
      <c r="AQ70" s="402"/>
      <c r="AR70" s="403"/>
      <c r="AS70" s="378"/>
      <c r="AT70" s="402"/>
      <c r="AU70" s="402"/>
      <c r="AV70" s="402"/>
      <c r="AW70" s="404"/>
      <c r="AX70" s="405"/>
      <c r="AY70" s="402"/>
      <c r="AZ70" s="402"/>
      <c r="BA70" s="402"/>
      <c r="BB70" s="403"/>
      <c r="BC70" s="406"/>
      <c r="BD70" s="402"/>
      <c r="BE70" s="402"/>
      <c r="BF70" s="402"/>
      <c r="BG70" s="407"/>
      <c r="BH70" s="46"/>
      <c r="BI70" s="36"/>
      <c r="BJ70" s="36"/>
      <c r="BP70" s="156"/>
    </row>
    <row r="71" spans="1:68" ht="18" customHeight="1" x14ac:dyDescent="0.25">
      <c r="A71" s="77" t="s">
        <v>85</v>
      </c>
      <c r="B71" s="4" t="s">
        <v>86</v>
      </c>
      <c r="C71" s="406"/>
      <c r="D71" s="569"/>
      <c r="E71" s="417">
        <f>F71-D71</f>
        <v>14</v>
      </c>
      <c r="F71" s="382">
        <f>H71+I71+N71+O71+Q71</f>
        <v>14</v>
      </c>
      <c r="G71" s="376"/>
      <c r="H71" s="402"/>
      <c r="I71" s="402"/>
      <c r="J71" s="540"/>
      <c r="K71" s="402"/>
      <c r="L71" s="577"/>
      <c r="M71" s="402"/>
      <c r="N71" s="376"/>
      <c r="O71" s="449">
        <f>W71+AB71+AG71+AL71+AQ71+AV71+BA71+BF71</f>
        <v>6</v>
      </c>
      <c r="P71" s="449">
        <f t="shared" ref="P71" si="88">U71+Z71+AE71+AJ71</f>
        <v>0</v>
      </c>
      <c r="Q71" s="449">
        <f>X71+AC71+AH71+AM71+AR71+AW71+BB71+BG71</f>
        <v>8</v>
      </c>
      <c r="R71" s="457"/>
      <c r="S71" s="255"/>
      <c r="T71" s="401"/>
      <c r="U71" s="402"/>
      <c r="V71" s="402"/>
      <c r="W71" s="402"/>
      <c r="X71" s="403"/>
      <c r="Y71" s="406"/>
      <c r="Z71" s="402"/>
      <c r="AA71" s="402"/>
      <c r="AB71" s="402"/>
      <c r="AC71" s="407"/>
      <c r="AD71" s="406"/>
      <c r="AE71" s="402"/>
      <c r="AF71" s="402"/>
      <c r="AG71" s="549">
        <v>6</v>
      </c>
      <c r="AH71" s="548">
        <v>8</v>
      </c>
      <c r="AI71" s="406"/>
      <c r="AJ71" s="402"/>
      <c r="AK71" s="402"/>
      <c r="AL71" s="402"/>
      <c r="AM71" s="407"/>
      <c r="AN71" s="401"/>
      <c r="AO71" s="402"/>
      <c r="AP71" s="402"/>
      <c r="AQ71" s="402"/>
      <c r="AR71" s="403"/>
      <c r="AS71" s="378"/>
      <c r="AT71" s="402"/>
      <c r="AU71" s="402"/>
      <c r="AV71" s="402"/>
      <c r="AW71" s="404"/>
      <c r="AX71" s="405"/>
      <c r="AY71" s="402"/>
      <c r="AZ71" s="402"/>
      <c r="BA71" s="402"/>
      <c r="BB71" s="403"/>
      <c r="BC71" s="406"/>
      <c r="BD71" s="402"/>
      <c r="BE71" s="402"/>
      <c r="BF71" s="402"/>
      <c r="BG71" s="407"/>
      <c r="BH71" s="46"/>
      <c r="BI71" s="36"/>
      <c r="BJ71" s="36"/>
      <c r="BP71" s="156"/>
    </row>
    <row r="72" spans="1:68" ht="31.5" x14ac:dyDescent="0.25">
      <c r="A72" s="147"/>
      <c r="B72" s="20" t="s">
        <v>215</v>
      </c>
      <c r="C72" s="20"/>
      <c r="D72" s="574">
        <v>82</v>
      </c>
      <c r="E72" s="573"/>
      <c r="F72" s="146">
        <f>O72+P72+Q72</f>
        <v>144</v>
      </c>
      <c r="G72" s="376"/>
      <c r="H72" s="81"/>
      <c r="I72" s="81"/>
      <c r="J72" s="70">
        <f t="shared" ref="J72:J76" si="89">K72+L72+M72</f>
        <v>0</v>
      </c>
      <c r="K72" s="81"/>
      <c r="L72" s="577"/>
      <c r="M72" s="81"/>
      <c r="N72" s="80"/>
      <c r="O72" s="146">
        <f>O18+O38</f>
        <v>68</v>
      </c>
      <c r="P72" s="146">
        <f>P18+P38</f>
        <v>0</v>
      </c>
      <c r="Q72" s="146">
        <f>Q18+Q38</f>
        <v>76</v>
      </c>
      <c r="R72" s="456"/>
      <c r="S72" s="189"/>
      <c r="T72" s="314"/>
      <c r="U72" s="315"/>
      <c r="V72" s="316"/>
      <c r="W72" s="76">
        <f>W18+W38</f>
        <v>0</v>
      </c>
      <c r="X72" s="317">
        <f>X18+X38</f>
        <v>0</v>
      </c>
      <c r="Y72" s="318"/>
      <c r="Z72" s="315"/>
      <c r="AA72" s="316"/>
      <c r="AB72" s="76">
        <f>AB18+AB38</f>
        <v>36</v>
      </c>
      <c r="AC72" s="319">
        <f>AC18+AC38</f>
        <v>36</v>
      </c>
      <c r="AD72" s="318"/>
      <c r="AE72" s="315"/>
      <c r="AF72" s="316"/>
      <c r="AG72" s="186">
        <f>AG18+AG38</f>
        <v>16</v>
      </c>
      <c r="AH72" s="317">
        <f>AH18+AH38</f>
        <v>20</v>
      </c>
      <c r="AI72" s="318"/>
      <c r="AJ72" s="315"/>
      <c r="AK72" s="316"/>
      <c r="AL72" s="76">
        <f>AL18+AL38</f>
        <v>16</v>
      </c>
      <c r="AM72" s="319">
        <f>AM18+AM38</f>
        <v>20</v>
      </c>
      <c r="AN72" s="408"/>
      <c r="AO72" s="409"/>
      <c r="AP72" s="409"/>
      <c r="AQ72" s="395"/>
      <c r="AR72" s="396"/>
      <c r="AS72" s="410"/>
      <c r="AT72" s="409"/>
      <c r="AU72" s="409"/>
      <c r="AV72" s="395"/>
      <c r="AW72" s="398"/>
      <c r="AX72" s="411"/>
      <c r="AY72" s="409"/>
      <c r="AZ72" s="409"/>
      <c r="BA72" s="395"/>
      <c r="BB72" s="396"/>
      <c r="BC72" s="410"/>
      <c r="BD72" s="409"/>
      <c r="BE72" s="409"/>
      <c r="BF72" s="395"/>
      <c r="BG72" s="400"/>
      <c r="BH72" s="46">
        <f t="shared" si="64"/>
        <v>0</v>
      </c>
      <c r="BI72" s="36"/>
      <c r="BJ72" s="36"/>
      <c r="BP72" s="156"/>
    </row>
    <row r="73" spans="1:68" ht="31.15" customHeight="1" x14ac:dyDescent="0.25">
      <c r="A73" s="587" t="s">
        <v>115</v>
      </c>
      <c r="B73" s="588"/>
      <c r="C73" s="209"/>
      <c r="D73" s="78"/>
      <c r="E73" s="79"/>
      <c r="F73" s="21">
        <f>T73+Y73+AD73+AI73+AN73+AS73+AX73+BC73</f>
        <v>2149</v>
      </c>
      <c r="G73" s="376"/>
      <c r="H73" s="81"/>
      <c r="I73" s="21"/>
      <c r="J73" s="70">
        <f t="shared" si="89"/>
        <v>0</v>
      </c>
      <c r="K73" s="81"/>
      <c r="L73" s="577"/>
      <c r="M73" s="81"/>
      <c r="N73" s="21"/>
      <c r="O73" s="81"/>
      <c r="P73" s="81"/>
      <c r="Q73" s="81"/>
      <c r="R73" s="457"/>
      <c r="S73" s="255"/>
      <c r="T73" s="321">
        <f>T18+T38</f>
        <v>612</v>
      </c>
      <c r="U73" s="315"/>
      <c r="V73" s="316"/>
      <c r="W73" s="322"/>
      <c r="X73" s="323"/>
      <c r="Y73" s="324">
        <f>Y18+Y38</f>
        <v>787</v>
      </c>
      <c r="Z73" s="315"/>
      <c r="AA73" s="320"/>
      <c r="AB73" s="325"/>
      <c r="AC73" s="326"/>
      <c r="AD73" s="324">
        <f>AD18+AD38</f>
        <v>324</v>
      </c>
      <c r="AE73" s="315"/>
      <c r="AF73" s="316"/>
      <c r="AG73" s="325"/>
      <c r="AH73" s="323"/>
      <c r="AI73" s="324">
        <f>AI18+AI38</f>
        <v>426</v>
      </c>
      <c r="AJ73" s="315"/>
      <c r="AK73" s="320"/>
      <c r="AL73" s="325"/>
      <c r="AM73" s="326"/>
      <c r="AN73" s="394"/>
      <c r="AO73" s="409"/>
      <c r="AP73" s="409"/>
      <c r="AQ73" s="409"/>
      <c r="AR73" s="412"/>
      <c r="AS73" s="397"/>
      <c r="AT73" s="409"/>
      <c r="AU73" s="409"/>
      <c r="AV73" s="409"/>
      <c r="AW73" s="413"/>
      <c r="AX73" s="411"/>
      <c r="AY73" s="409"/>
      <c r="AZ73" s="409"/>
      <c r="BA73" s="409"/>
      <c r="BB73" s="412"/>
      <c r="BC73" s="410"/>
      <c r="BD73" s="409"/>
      <c r="BE73" s="409"/>
      <c r="BF73" s="409"/>
      <c r="BG73" s="414"/>
      <c r="BH73" s="46">
        <f>SUM(T73:AM73)</f>
        <v>2149</v>
      </c>
      <c r="BI73" s="83"/>
      <c r="BJ73" s="83"/>
      <c r="BK73" s="114"/>
      <c r="BP73" s="156"/>
    </row>
    <row r="74" spans="1:68" ht="31.15" customHeight="1" x14ac:dyDescent="0.25">
      <c r="A74" s="587" t="s">
        <v>173</v>
      </c>
      <c r="B74" s="588"/>
      <c r="C74" s="209"/>
      <c r="D74" s="78"/>
      <c r="E74" s="79"/>
      <c r="F74" s="146">
        <f>N76</f>
        <v>612</v>
      </c>
      <c r="G74" s="376"/>
      <c r="H74" s="81"/>
      <c r="I74" s="21"/>
      <c r="J74" s="70">
        <f t="shared" si="89"/>
        <v>0</v>
      </c>
      <c r="K74" s="81"/>
      <c r="L74" s="577"/>
      <c r="M74" s="81"/>
      <c r="N74" s="21"/>
      <c r="O74" s="81"/>
      <c r="P74" s="81"/>
      <c r="Q74" s="81"/>
      <c r="R74" s="457"/>
      <c r="S74" s="255"/>
      <c r="T74" s="321"/>
      <c r="U74" s="315"/>
      <c r="V74" s="146">
        <f>V62+V63</f>
        <v>0</v>
      </c>
      <c r="W74" s="322"/>
      <c r="X74" s="323"/>
      <c r="Y74" s="324"/>
      <c r="Z74" s="315"/>
      <c r="AA74" s="328">
        <f>AA62+AA63</f>
        <v>0</v>
      </c>
      <c r="AB74" s="325"/>
      <c r="AC74" s="326"/>
      <c r="AD74" s="324"/>
      <c r="AE74" s="315"/>
      <c r="AF74" s="146">
        <f>AF62+AF63+AF68+AF69</f>
        <v>252</v>
      </c>
      <c r="AG74" s="325"/>
      <c r="AH74" s="323"/>
      <c r="AI74" s="324"/>
      <c r="AJ74" s="315"/>
      <c r="AK74" s="328">
        <f>AK62+AK63+AK68+AK69</f>
        <v>360</v>
      </c>
      <c r="AL74" s="325"/>
      <c r="AM74" s="326"/>
      <c r="AN74" s="394"/>
      <c r="AO74" s="409"/>
      <c r="AP74" s="409"/>
      <c r="AQ74" s="409"/>
      <c r="AR74" s="412"/>
      <c r="AS74" s="397"/>
      <c r="AT74" s="409"/>
      <c r="AU74" s="409"/>
      <c r="AV74" s="409"/>
      <c r="AW74" s="413"/>
      <c r="AX74" s="411"/>
      <c r="AY74" s="409"/>
      <c r="AZ74" s="409"/>
      <c r="BA74" s="409"/>
      <c r="BB74" s="412"/>
      <c r="BC74" s="410"/>
      <c r="BD74" s="409"/>
      <c r="BE74" s="409"/>
      <c r="BF74" s="409"/>
      <c r="BG74" s="414"/>
      <c r="BH74" s="46">
        <f t="shared" ref="BH74:BH76" si="90">SUM(T74:AM74)</f>
        <v>612</v>
      </c>
      <c r="BI74" s="83"/>
      <c r="BJ74" s="83"/>
      <c r="BK74" s="114"/>
      <c r="BP74" s="156"/>
    </row>
    <row r="75" spans="1:68" x14ac:dyDescent="0.25">
      <c r="A75" s="587" t="s">
        <v>172</v>
      </c>
      <c r="B75" s="588"/>
      <c r="C75" s="209"/>
      <c r="D75" s="78"/>
      <c r="E75" s="79"/>
      <c r="F75" s="80">
        <f>H76-P72</f>
        <v>11</v>
      </c>
      <c r="G75" s="376"/>
      <c r="H75" s="21"/>
      <c r="I75" s="81"/>
      <c r="J75" s="70">
        <f t="shared" si="89"/>
        <v>0</v>
      </c>
      <c r="K75" s="81"/>
      <c r="L75" s="577"/>
      <c r="M75" s="81"/>
      <c r="N75" s="21"/>
      <c r="O75" s="81"/>
      <c r="P75" s="81"/>
      <c r="Q75" s="81"/>
      <c r="R75" s="457"/>
      <c r="S75" s="255"/>
      <c r="T75" s="314"/>
      <c r="U75" s="327">
        <f>U18+U38</f>
        <v>0</v>
      </c>
      <c r="V75" s="146"/>
      <c r="W75" s="322"/>
      <c r="X75" s="323"/>
      <c r="Y75" s="324"/>
      <c r="Z75" s="327">
        <f>Z18+Z38</f>
        <v>5</v>
      </c>
      <c r="AA75" s="328"/>
      <c r="AB75" s="186"/>
      <c r="AC75" s="326"/>
      <c r="AD75" s="324"/>
      <c r="AE75" s="327">
        <f>AE18+AE38</f>
        <v>0</v>
      </c>
      <c r="AF75" s="146"/>
      <c r="AG75" s="186"/>
      <c r="AH75" s="323"/>
      <c r="AI75" s="324"/>
      <c r="AJ75" s="556">
        <f>AJ18+AJ38</f>
        <v>6</v>
      </c>
      <c r="AK75" s="328"/>
      <c r="AL75" s="186"/>
      <c r="AM75" s="326"/>
      <c r="AN75" s="394"/>
      <c r="AO75" s="395"/>
      <c r="AP75" s="395"/>
      <c r="AQ75" s="395"/>
      <c r="AR75" s="412"/>
      <c r="AS75" s="397"/>
      <c r="AT75" s="395"/>
      <c r="AU75" s="395"/>
      <c r="AV75" s="395"/>
      <c r="AW75" s="413"/>
      <c r="AX75" s="411"/>
      <c r="AY75" s="409"/>
      <c r="AZ75" s="409"/>
      <c r="BA75" s="409"/>
      <c r="BB75" s="412"/>
      <c r="BC75" s="410"/>
      <c r="BD75" s="409"/>
      <c r="BE75" s="409"/>
      <c r="BF75" s="409"/>
      <c r="BG75" s="414"/>
      <c r="BH75" s="46">
        <f t="shared" si="90"/>
        <v>11</v>
      </c>
      <c r="BI75" s="83"/>
      <c r="BJ75" s="83"/>
      <c r="BK75" s="114"/>
      <c r="BP75" s="156"/>
    </row>
    <row r="76" spans="1:68" x14ac:dyDescent="0.25">
      <c r="A76" s="608" t="s">
        <v>88</v>
      </c>
      <c r="B76" s="609"/>
      <c r="C76" s="211"/>
      <c r="D76" s="68">
        <v>2916</v>
      </c>
      <c r="E76" s="79"/>
      <c r="F76" s="146">
        <f>SUM(F72:F75)</f>
        <v>2916</v>
      </c>
      <c r="G76" s="148">
        <f>G18+G38</f>
        <v>1326</v>
      </c>
      <c r="H76" s="80">
        <f>H18+H38</f>
        <v>11</v>
      </c>
      <c r="I76" s="80">
        <f>I18+I38</f>
        <v>2149</v>
      </c>
      <c r="J76" s="70">
        <f t="shared" si="89"/>
        <v>2149</v>
      </c>
      <c r="K76" s="80">
        <f t="shared" ref="K76:Q76" si="91">K18+K38</f>
        <v>1125</v>
      </c>
      <c r="L76" s="578">
        <f t="shared" si="91"/>
        <v>1024</v>
      </c>
      <c r="M76" s="80">
        <f t="shared" si="91"/>
        <v>0</v>
      </c>
      <c r="N76" s="80">
        <f t="shared" si="91"/>
        <v>612</v>
      </c>
      <c r="O76" s="80">
        <f t="shared" si="91"/>
        <v>68</v>
      </c>
      <c r="P76" s="80">
        <f t="shared" si="91"/>
        <v>0</v>
      </c>
      <c r="Q76" s="80">
        <f t="shared" si="91"/>
        <v>76</v>
      </c>
      <c r="R76" s="458"/>
      <c r="S76" s="189"/>
      <c r="T76" s="610">
        <f>T73+U75+V74+W72+X72</f>
        <v>612</v>
      </c>
      <c r="U76" s="611"/>
      <c r="V76" s="611"/>
      <c r="W76" s="611"/>
      <c r="X76" s="612"/>
      <c r="Y76" s="613">
        <f>Y73+Z75+AA74+AB72+AC72</f>
        <v>864</v>
      </c>
      <c r="Z76" s="611"/>
      <c r="AA76" s="611"/>
      <c r="AB76" s="611"/>
      <c r="AC76" s="614"/>
      <c r="AD76" s="610">
        <f>AD73+AE75+AF74+AG72+AH72</f>
        <v>612</v>
      </c>
      <c r="AE76" s="611"/>
      <c r="AF76" s="611"/>
      <c r="AG76" s="611"/>
      <c r="AH76" s="612"/>
      <c r="AI76" s="613">
        <f>AI73+AJ75+AK74+AL72+AM72</f>
        <v>828</v>
      </c>
      <c r="AJ76" s="611"/>
      <c r="AK76" s="611"/>
      <c r="AL76" s="611"/>
      <c r="AM76" s="614"/>
      <c r="AN76" s="592">
        <f>AN73+AO75+AQ72+AR72</f>
        <v>0</v>
      </c>
      <c r="AO76" s="590"/>
      <c r="AP76" s="590"/>
      <c r="AQ76" s="590"/>
      <c r="AR76" s="593"/>
      <c r="AS76" s="589">
        <f>AS73+AT75+AV72+AW72</f>
        <v>0</v>
      </c>
      <c r="AT76" s="590"/>
      <c r="AU76" s="590"/>
      <c r="AV76" s="590"/>
      <c r="AW76" s="591"/>
      <c r="AX76" s="592">
        <f>AX73+AY75+BA72+BB72</f>
        <v>0</v>
      </c>
      <c r="AY76" s="590"/>
      <c r="AZ76" s="590"/>
      <c r="BA76" s="590"/>
      <c r="BB76" s="593"/>
      <c r="BC76" s="589">
        <f>BC73+BD75+BF72+BG72</f>
        <v>0</v>
      </c>
      <c r="BD76" s="590"/>
      <c r="BE76" s="590"/>
      <c r="BF76" s="590"/>
      <c r="BG76" s="591"/>
      <c r="BH76" s="46">
        <f t="shared" si="90"/>
        <v>2916</v>
      </c>
      <c r="BI76" s="83"/>
      <c r="BJ76" s="169"/>
      <c r="BK76" s="114"/>
      <c r="BP76" s="156"/>
    </row>
    <row r="77" spans="1:68" ht="47.25" x14ac:dyDescent="0.25">
      <c r="A77" s="84" t="s">
        <v>89</v>
      </c>
      <c r="B77" s="85" t="s">
        <v>211</v>
      </c>
      <c r="C77" s="85"/>
      <c r="D77" s="68">
        <v>36</v>
      </c>
      <c r="E77" s="86">
        <v>0</v>
      </c>
      <c r="F77" s="214">
        <v>36</v>
      </c>
      <c r="G77" s="376"/>
      <c r="H77" s="84"/>
      <c r="I77" s="214"/>
      <c r="J77" s="70">
        <f t="shared" ref="J77:J80" si="92">K77+L77+M77</f>
        <v>0</v>
      </c>
      <c r="K77" s="84"/>
      <c r="L77" s="84"/>
      <c r="M77" s="84"/>
      <c r="N77" s="84"/>
      <c r="O77" s="84"/>
      <c r="P77" s="84"/>
      <c r="Q77" s="84"/>
      <c r="R77" s="457"/>
      <c r="S77" s="255"/>
      <c r="T77" s="243"/>
      <c r="U77" s="82"/>
      <c r="V77" s="81"/>
      <c r="W77" s="25"/>
      <c r="X77" s="232"/>
      <c r="Y77" s="212"/>
      <c r="Z77" s="82"/>
      <c r="AA77" s="271"/>
      <c r="AB77" s="187"/>
      <c r="AC77" s="142"/>
      <c r="AD77" s="212"/>
      <c r="AE77" s="82"/>
      <c r="AF77" s="81"/>
      <c r="AG77" s="187"/>
      <c r="AH77" s="232"/>
      <c r="AI77" s="212"/>
      <c r="AJ77" s="82"/>
      <c r="AK77" s="358">
        <v>36</v>
      </c>
      <c r="AL77" s="187"/>
      <c r="AM77" s="142"/>
      <c r="AN77" s="401"/>
      <c r="AO77" s="402"/>
      <c r="AP77" s="402"/>
      <c r="AQ77" s="402"/>
      <c r="AR77" s="403"/>
      <c r="AS77" s="378"/>
      <c r="AT77" s="376"/>
      <c r="AU77" s="376"/>
      <c r="AV77" s="376"/>
      <c r="AW77" s="379"/>
      <c r="AX77" s="380"/>
      <c r="AY77" s="376"/>
      <c r="AZ77" s="376"/>
      <c r="BA77" s="376"/>
      <c r="BB77" s="377"/>
      <c r="BC77" s="378"/>
      <c r="BD77" s="376"/>
      <c r="BE77" s="376"/>
      <c r="BF77" s="376"/>
      <c r="BG77" s="381"/>
      <c r="BH77" s="46">
        <f t="shared" si="64"/>
        <v>0</v>
      </c>
      <c r="BI77" s="83"/>
      <c r="BJ77" s="83"/>
      <c r="BK77" s="114"/>
      <c r="BP77" s="156"/>
    </row>
    <row r="78" spans="1:68" x14ac:dyDescent="0.25">
      <c r="A78" s="603" t="s">
        <v>90</v>
      </c>
      <c r="B78" s="604"/>
      <c r="C78" s="212"/>
      <c r="D78" s="68">
        <f>SUM(D76:D77)</f>
        <v>2952</v>
      </c>
      <c r="E78" s="79"/>
      <c r="F78" s="576">
        <f>SUM(F76:F77)</f>
        <v>2952</v>
      </c>
      <c r="G78" s="376"/>
      <c r="H78" s="21"/>
      <c r="I78" s="21"/>
      <c r="J78" s="70">
        <f t="shared" si="92"/>
        <v>0</v>
      </c>
      <c r="K78" s="21"/>
      <c r="L78" s="21"/>
      <c r="M78" s="21"/>
      <c r="N78" s="21"/>
      <c r="O78" s="21"/>
      <c r="P78" s="21"/>
      <c r="Q78" s="21"/>
      <c r="R78" s="454"/>
      <c r="S78" s="256"/>
      <c r="T78" s="260"/>
      <c r="U78" s="82"/>
      <c r="V78" s="81"/>
      <c r="W78" s="25"/>
      <c r="X78" s="232"/>
      <c r="Y78" s="212"/>
      <c r="Z78" s="82"/>
      <c r="AA78" s="271"/>
      <c r="AB78" s="187"/>
      <c r="AC78" s="142"/>
      <c r="AD78" s="212"/>
      <c r="AE78" s="82"/>
      <c r="AF78" s="81"/>
      <c r="AG78" s="187"/>
      <c r="AH78" s="232"/>
      <c r="AI78" s="212"/>
      <c r="AJ78" s="82"/>
      <c r="AK78" s="507"/>
      <c r="AL78" s="187"/>
      <c r="AM78" s="142"/>
      <c r="AN78" s="401"/>
      <c r="AO78" s="402"/>
      <c r="AP78" s="402"/>
      <c r="AQ78" s="402"/>
      <c r="AR78" s="403"/>
      <c r="AS78" s="378"/>
      <c r="AT78" s="376"/>
      <c r="AU78" s="376"/>
      <c r="AV78" s="376"/>
      <c r="AW78" s="379"/>
      <c r="AX78" s="380"/>
      <c r="AY78" s="376"/>
      <c r="AZ78" s="376"/>
      <c r="BA78" s="376"/>
      <c r="BB78" s="377"/>
      <c r="BC78" s="378"/>
      <c r="BD78" s="376"/>
      <c r="BE78" s="376"/>
      <c r="BF78" s="376"/>
      <c r="BG78" s="381"/>
      <c r="BH78" s="46">
        <f t="shared" si="64"/>
        <v>0</v>
      </c>
      <c r="BI78" s="83"/>
      <c r="BJ78" s="83"/>
      <c r="BK78" s="83"/>
      <c r="BP78" s="156"/>
    </row>
    <row r="79" spans="1:68" x14ac:dyDescent="0.25">
      <c r="A79" s="84"/>
      <c r="B79" s="88" t="s">
        <v>92</v>
      </c>
      <c r="C79" s="88"/>
      <c r="D79" s="78"/>
      <c r="E79" s="79"/>
      <c r="F79" s="214"/>
      <c r="G79" s="376"/>
      <c r="H79" s="214"/>
      <c r="I79" s="214"/>
      <c r="J79" s="70">
        <f t="shared" si="92"/>
        <v>0</v>
      </c>
      <c r="K79" s="214"/>
      <c r="L79" s="214"/>
      <c r="M79" s="214"/>
      <c r="N79" s="214"/>
      <c r="O79" s="214"/>
      <c r="P79" s="214"/>
      <c r="Q79" s="214"/>
      <c r="R79" s="454"/>
      <c r="S79" s="256"/>
      <c r="T79" s="244"/>
      <c r="U79" s="87"/>
      <c r="V79" s="21"/>
      <c r="W79" s="25"/>
      <c r="X79" s="233"/>
      <c r="Y79" s="135"/>
      <c r="Z79" s="87"/>
      <c r="AA79" s="272"/>
      <c r="AB79" s="188"/>
      <c r="AC79" s="143"/>
      <c r="AD79" s="135"/>
      <c r="AE79" s="87"/>
      <c r="AF79" s="21"/>
      <c r="AG79" s="188"/>
      <c r="AH79" s="233"/>
      <c r="AI79" s="135"/>
      <c r="AJ79" s="87"/>
      <c r="AK79" s="272"/>
      <c r="AL79" s="188"/>
      <c r="AM79" s="143"/>
      <c r="AN79" s="375"/>
      <c r="AO79" s="376"/>
      <c r="AP79" s="376"/>
      <c r="AQ79" s="376"/>
      <c r="AR79" s="377"/>
      <c r="AS79" s="360" t="s">
        <v>91</v>
      </c>
      <c r="AT79" s="382"/>
      <c r="AU79" s="382"/>
      <c r="AV79" s="382"/>
      <c r="AW79" s="384"/>
      <c r="AX79" s="385"/>
      <c r="AY79" s="382"/>
      <c r="AZ79" s="382"/>
      <c r="BA79" s="382"/>
      <c r="BB79" s="383"/>
      <c r="BC79" s="360"/>
      <c r="BD79" s="382"/>
      <c r="BE79" s="382"/>
      <c r="BF79" s="382"/>
      <c r="BG79" s="386"/>
      <c r="BH79" s="46">
        <f>T79+U79+Y79+Z79+AD79+AE79+AI79+AJ79+AN12</f>
        <v>0</v>
      </c>
      <c r="BI79" s="83"/>
      <c r="BJ79" s="83"/>
      <c r="BK79" s="83"/>
    </row>
    <row r="80" spans="1:68" hidden="1" x14ac:dyDescent="0.25">
      <c r="A80" s="91"/>
      <c r="B80" s="92"/>
      <c r="C80" s="115"/>
      <c r="D80" s="117"/>
      <c r="E80" s="118"/>
      <c r="F80" s="98"/>
      <c r="G80" s="98"/>
      <c r="H80" s="119"/>
      <c r="I80" s="120"/>
      <c r="J80" s="11">
        <f t="shared" si="92"/>
        <v>0</v>
      </c>
      <c r="K80" s="93"/>
      <c r="L80" s="94"/>
      <c r="M80" s="94"/>
      <c r="N80" s="94"/>
      <c r="O80" s="94" t="s">
        <v>106</v>
      </c>
      <c r="P80" s="94"/>
      <c r="Q80" s="95"/>
      <c r="R80" s="197"/>
      <c r="S80" s="257"/>
      <c r="T80" s="245">
        <v>16</v>
      </c>
      <c r="U80" s="87"/>
      <c r="V80" s="21"/>
      <c r="W80" s="25"/>
      <c r="X80" s="233"/>
      <c r="Y80" s="95">
        <v>23</v>
      </c>
      <c r="Z80" s="87"/>
      <c r="AA80" s="272"/>
      <c r="AB80" s="188"/>
      <c r="AC80" s="143"/>
      <c r="AD80" s="95">
        <v>16</v>
      </c>
      <c r="AE80" s="87"/>
      <c r="AF80" s="21"/>
      <c r="AG80" s="188"/>
      <c r="AH80" s="233"/>
      <c r="AI80" s="95">
        <v>16</v>
      </c>
      <c r="AJ80" s="87"/>
      <c r="AK80" s="272"/>
      <c r="AL80" s="188"/>
      <c r="AM80" s="143"/>
      <c r="AN80" s="375">
        <v>17</v>
      </c>
      <c r="AO80" s="376"/>
      <c r="AP80" s="376"/>
      <c r="AQ80" s="376"/>
      <c r="AR80" s="377"/>
      <c r="AS80" s="378">
        <v>5</v>
      </c>
      <c r="AT80" s="376"/>
      <c r="AU80" s="376"/>
      <c r="AV80" s="376"/>
      <c r="AW80" s="379"/>
      <c r="AX80" s="380"/>
      <c r="AY80" s="376"/>
      <c r="AZ80" s="376"/>
      <c r="BA80" s="376"/>
      <c r="BB80" s="377"/>
      <c r="BC80" s="378"/>
      <c r="BD80" s="376"/>
      <c r="BE80" s="376"/>
      <c r="BF80" s="376"/>
      <c r="BG80" s="381"/>
      <c r="BH80" s="46">
        <f t="shared" si="64"/>
        <v>93</v>
      </c>
      <c r="BI80" s="83"/>
      <c r="BJ80" s="83"/>
      <c r="BK80" s="83"/>
    </row>
    <row r="81" spans="1:84" ht="20.100000000000001" customHeight="1" x14ac:dyDescent="0.25">
      <c r="A81" s="96" t="s">
        <v>93</v>
      </c>
      <c r="B81" s="97"/>
      <c r="C81" s="116"/>
      <c r="D81" s="117"/>
      <c r="E81" s="118"/>
      <c r="F81" s="98"/>
      <c r="G81" s="98"/>
      <c r="H81" s="119"/>
      <c r="I81" s="605" t="s">
        <v>94</v>
      </c>
      <c r="J81" s="121"/>
      <c r="K81" s="584" t="s">
        <v>95</v>
      </c>
      <c r="L81" s="585"/>
      <c r="M81" s="585"/>
      <c r="N81" s="585"/>
      <c r="O81" s="585"/>
      <c r="P81" s="585"/>
      <c r="Q81" s="586"/>
      <c r="R81" s="459"/>
      <c r="S81" s="258"/>
      <c r="T81" s="339">
        <f>T73</f>
        <v>612</v>
      </c>
      <c r="U81" s="87"/>
      <c r="V81" s="21"/>
      <c r="W81" s="25"/>
      <c r="X81" s="233"/>
      <c r="Y81" s="340">
        <f>Y73</f>
        <v>787</v>
      </c>
      <c r="Z81" s="87">
        <v>5</v>
      </c>
      <c r="AA81" s="272"/>
      <c r="AB81" s="188"/>
      <c r="AC81" s="143"/>
      <c r="AD81" s="341">
        <f>AD73</f>
        <v>324</v>
      </c>
      <c r="AE81" s="87"/>
      <c r="AF81" s="21"/>
      <c r="AG81" s="188"/>
      <c r="AH81" s="233"/>
      <c r="AI81" s="341">
        <f>AI73</f>
        <v>426</v>
      </c>
      <c r="AJ81" s="12">
        <v>6</v>
      </c>
      <c r="AK81" s="272"/>
      <c r="AL81" s="188"/>
      <c r="AM81" s="143"/>
      <c r="AN81" s="415"/>
      <c r="AO81" s="395"/>
      <c r="AP81" s="395"/>
      <c r="AQ81" s="376"/>
      <c r="AR81" s="377"/>
      <c r="AS81" s="416"/>
      <c r="AT81" s="417"/>
      <c r="AU81" s="417"/>
      <c r="AV81" s="417"/>
      <c r="AW81" s="418"/>
      <c r="AX81" s="419"/>
      <c r="AY81" s="417"/>
      <c r="AZ81" s="417"/>
      <c r="BA81" s="417"/>
      <c r="BB81" s="420"/>
      <c r="BC81" s="416"/>
      <c r="BD81" s="417"/>
      <c r="BE81" s="417"/>
      <c r="BF81" s="417"/>
      <c r="BG81" s="421"/>
      <c r="BH81" s="447">
        <f>SUM(T81:AW81)</f>
        <v>2160</v>
      </c>
      <c r="BI81" s="83"/>
      <c r="BJ81" s="83"/>
      <c r="BK81" s="83"/>
    </row>
    <row r="82" spans="1:84" ht="20.100000000000001" customHeight="1" x14ac:dyDescent="0.25">
      <c r="A82" s="99" t="s">
        <v>212</v>
      </c>
      <c r="B82" s="100"/>
      <c r="C82" s="102"/>
      <c r="D82" s="118"/>
      <c r="E82" s="118"/>
      <c r="F82" s="45"/>
      <c r="G82" s="45"/>
      <c r="H82" s="122"/>
      <c r="I82" s="606"/>
      <c r="J82" s="123"/>
      <c r="K82" s="584" t="s">
        <v>96</v>
      </c>
      <c r="L82" s="585"/>
      <c r="M82" s="585"/>
      <c r="N82" s="585"/>
      <c r="O82" s="585"/>
      <c r="P82" s="585"/>
      <c r="Q82" s="586"/>
      <c r="R82" s="459"/>
      <c r="S82" s="258"/>
      <c r="T82" s="240">
        <f>V62</f>
        <v>0</v>
      </c>
      <c r="U82" s="87"/>
      <c r="V82" s="21"/>
      <c r="W82" s="25"/>
      <c r="X82" s="233"/>
      <c r="Y82" s="132">
        <f>AA62</f>
        <v>0</v>
      </c>
      <c r="Z82" s="87"/>
      <c r="AA82" s="272"/>
      <c r="AB82" s="188"/>
      <c r="AC82" s="143"/>
      <c r="AD82" s="240">
        <f>AF62+AF68</f>
        <v>108</v>
      </c>
      <c r="AE82" s="87"/>
      <c r="AF82" s="21"/>
      <c r="AG82" s="188"/>
      <c r="AH82" s="233"/>
      <c r="AI82" s="132">
        <f>AK62+AK68</f>
        <v>144</v>
      </c>
      <c r="AJ82" s="87"/>
      <c r="AK82" s="272"/>
      <c r="AL82" s="188"/>
      <c r="AM82" s="143"/>
      <c r="AN82" s="359"/>
      <c r="AO82" s="395"/>
      <c r="AP82" s="395"/>
      <c r="AQ82" s="376"/>
      <c r="AR82" s="377"/>
      <c r="AS82" s="360"/>
      <c r="AT82" s="417"/>
      <c r="AU82" s="417"/>
      <c r="AV82" s="417"/>
      <c r="AW82" s="418"/>
      <c r="AX82" s="419"/>
      <c r="AY82" s="417"/>
      <c r="AZ82" s="417"/>
      <c r="BA82" s="417"/>
      <c r="BB82" s="420"/>
      <c r="BC82" s="360"/>
      <c r="BD82" s="382"/>
      <c r="BE82" s="382"/>
      <c r="BF82" s="382"/>
      <c r="BG82" s="386"/>
      <c r="BH82" s="345">
        <f t="shared" ref="BH82:BH89" si="93">SUM(T82:AW82)</f>
        <v>252</v>
      </c>
      <c r="BI82" s="83"/>
      <c r="BJ82" s="83"/>
      <c r="BK82" s="83"/>
    </row>
    <row r="83" spans="1:84" ht="20.100000000000001" customHeight="1" x14ac:dyDescent="0.25">
      <c r="A83" s="101" t="s">
        <v>213</v>
      </c>
      <c r="B83" s="102"/>
      <c r="C83" s="102"/>
      <c r="D83" s="118"/>
      <c r="E83" s="118"/>
      <c r="F83" s="45"/>
      <c r="G83" s="45"/>
      <c r="H83" s="122"/>
      <c r="I83" s="606"/>
      <c r="J83" s="123"/>
      <c r="K83" s="584" t="s">
        <v>97</v>
      </c>
      <c r="L83" s="585"/>
      <c r="M83" s="585"/>
      <c r="N83" s="585"/>
      <c r="O83" s="585"/>
      <c r="P83" s="585"/>
      <c r="Q83" s="586"/>
      <c r="R83" s="459"/>
      <c r="S83" s="258"/>
      <c r="T83" s="240">
        <f>V63</f>
        <v>0</v>
      </c>
      <c r="U83" s="87"/>
      <c r="V83" s="21"/>
      <c r="W83" s="25"/>
      <c r="X83" s="188"/>
      <c r="Y83" s="543">
        <f>AA63</f>
        <v>0</v>
      </c>
      <c r="Z83" s="87"/>
      <c r="AA83" s="272"/>
      <c r="AB83" s="188"/>
      <c r="AC83" s="143"/>
      <c r="AD83" s="240">
        <f>AF63+AF69</f>
        <v>144</v>
      </c>
      <c r="AE83" s="87"/>
      <c r="AF83" s="21"/>
      <c r="AG83" s="188"/>
      <c r="AH83" s="188"/>
      <c r="AI83" s="543">
        <f>AK63+AK69</f>
        <v>216</v>
      </c>
      <c r="AJ83" s="87"/>
      <c r="AK83" s="272"/>
      <c r="AL83" s="188"/>
      <c r="AM83" s="143"/>
      <c r="AN83" s="359"/>
      <c r="AO83" s="395"/>
      <c r="AP83" s="395"/>
      <c r="AQ83" s="376"/>
      <c r="AR83" s="377"/>
      <c r="AS83" s="360"/>
      <c r="AT83" s="417"/>
      <c r="AU83" s="417"/>
      <c r="AV83" s="417"/>
      <c r="AW83" s="418"/>
      <c r="AX83" s="419"/>
      <c r="AY83" s="417"/>
      <c r="AZ83" s="417"/>
      <c r="BA83" s="417"/>
      <c r="BB83" s="420"/>
      <c r="BC83" s="360"/>
      <c r="BD83" s="382"/>
      <c r="BE83" s="382"/>
      <c r="BF83" s="382"/>
      <c r="BG83" s="386"/>
      <c r="BH83" s="345">
        <f t="shared" si="93"/>
        <v>360</v>
      </c>
      <c r="BI83" s="169">
        <f>SUM(BH82:BH83)</f>
        <v>612</v>
      </c>
      <c r="BJ83" s="83"/>
      <c r="BK83" s="83"/>
    </row>
    <row r="84" spans="1:84" s="90" customFormat="1" ht="15.75" hidden="1" customHeight="1" x14ac:dyDescent="0.25">
      <c r="A84" s="103"/>
      <c r="B84" s="103"/>
      <c r="C84" s="102"/>
      <c r="D84" s="118"/>
      <c r="E84" s="118"/>
      <c r="F84" s="45"/>
      <c r="G84" s="45"/>
      <c r="H84" s="122"/>
      <c r="I84" s="606"/>
      <c r="J84" s="213"/>
      <c r="K84" s="594" t="s">
        <v>98</v>
      </c>
      <c r="L84" s="595"/>
      <c r="M84" s="89"/>
      <c r="N84" s="89"/>
      <c r="O84" s="89"/>
      <c r="P84" s="89"/>
      <c r="Q84" s="89"/>
      <c r="R84" s="454"/>
      <c r="S84" s="256"/>
      <c r="T84" s="246"/>
      <c r="U84" s="87"/>
      <c r="V84" s="21"/>
      <c r="W84" s="25"/>
      <c r="X84" s="233"/>
      <c r="Y84" s="136"/>
      <c r="Z84" s="89"/>
      <c r="AA84" s="272"/>
      <c r="AB84" s="188"/>
      <c r="AC84" s="144"/>
      <c r="AD84" s="136"/>
      <c r="AE84" s="89"/>
      <c r="AF84" s="21"/>
      <c r="AG84" s="188"/>
      <c r="AH84" s="235"/>
      <c r="AI84" s="136"/>
      <c r="AJ84" s="89"/>
      <c r="AK84" s="272"/>
      <c r="AL84" s="188"/>
      <c r="AM84" s="144"/>
      <c r="AN84" s="375"/>
      <c r="AO84" s="376"/>
      <c r="AP84" s="376"/>
      <c r="AQ84" s="376"/>
      <c r="AR84" s="377"/>
      <c r="AS84" s="378"/>
      <c r="AT84" s="376"/>
      <c r="AU84" s="376"/>
      <c r="AV84" s="376"/>
      <c r="AW84" s="379"/>
      <c r="AX84" s="380"/>
      <c r="AY84" s="376"/>
      <c r="AZ84" s="376"/>
      <c r="BA84" s="376"/>
      <c r="BB84" s="420"/>
      <c r="BC84" s="378"/>
      <c r="BD84" s="376"/>
      <c r="BE84" s="376"/>
      <c r="BF84" s="376"/>
      <c r="BG84" s="381"/>
      <c r="BH84" s="170">
        <f t="shared" si="93"/>
        <v>0</v>
      </c>
      <c r="BI84" s="83"/>
      <c r="BJ84" s="83"/>
      <c r="BK84" s="83"/>
      <c r="BP84" s="157"/>
    </row>
    <row r="85" spans="1:84" s="90" customFormat="1" hidden="1" x14ac:dyDescent="0.25">
      <c r="A85" s="103"/>
      <c r="B85" s="103"/>
      <c r="C85" s="102"/>
      <c r="D85" s="118"/>
      <c r="E85" s="118"/>
      <c r="F85" s="45"/>
      <c r="G85" s="45"/>
      <c r="H85" s="122"/>
      <c r="I85" s="606"/>
      <c r="J85" s="213"/>
      <c r="K85" s="596" t="s">
        <v>8</v>
      </c>
      <c r="L85" s="596"/>
      <c r="M85" s="89"/>
      <c r="N85" s="89"/>
      <c r="O85" s="89"/>
      <c r="P85" s="89"/>
      <c r="Q85" s="89"/>
      <c r="R85" s="454"/>
      <c r="S85" s="256"/>
      <c r="T85" s="246"/>
      <c r="U85" s="87"/>
      <c r="V85" s="21"/>
      <c r="W85" s="25"/>
      <c r="X85" s="233"/>
      <c r="Y85" s="136"/>
      <c r="Z85" s="89"/>
      <c r="AA85" s="272"/>
      <c r="AB85" s="188"/>
      <c r="AC85" s="144"/>
      <c r="AD85" s="136"/>
      <c r="AE85" s="89"/>
      <c r="AF85" s="21"/>
      <c r="AG85" s="188"/>
      <c r="AH85" s="235"/>
      <c r="AI85" s="136"/>
      <c r="AJ85" s="89"/>
      <c r="AK85" s="272"/>
      <c r="AL85" s="188"/>
      <c r="AM85" s="144"/>
      <c r="AN85" s="375"/>
      <c r="AO85" s="376"/>
      <c r="AP85" s="376"/>
      <c r="AQ85" s="376"/>
      <c r="AR85" s="377"/>
      <c r="AS85" s="378"/>
      <c r="AT85" s="376"/>
      <c r="AU85" s="376"/>
      <c r="AV85" s="376"/>
      <c r="AW85" s="379"/>
      <c r="AX85" s="380"/>
      <c r="AY85" s="376"/>
      <c r="AZ85" s="376"/>
      <c r="BA85" s="376"/>
      <c r="BB85" s="420"/>
      <c r="BC85" s="378"/>
      <c r="BD85" s="376"/>
      <c r="BE85" s="376"/>
      <c r="BF85" s="376"/>
      <c r="BG85" s="381"/>
      <c r="BH85" s="170">
        <f t="shared" si="93"/>
        <v>0</v>
      </c>
      <c r="BI85" s="83"/>
      <c r="BJ85" s="83"/>
      <c r="BK85" s="83"/>
      <c r="BP85" s="157"/>
    </row>
    <row r="86" spans="1:84" s="90" customFormat="1" hidden="1" x14ac:dyDescent="0.25">
      <c r="A86" s="103"/>
      <c r="B86" s="103"/>
      <c r="C86" s="102"/>
      <c r="D86" s="118"/>
      <c r="E86" s="118"/>
      <c r="F86" s="45"/>
      <c r="G86" s="45"/>
      <c r="H86" s="122"/>
      <c r="I86" s="606"/>
      <c r="J86" s="213"/>
      <c r="K86" s="596" t="s">
        <v>99</v>
      </c>
      <c r="L86" s="596"/>
      <c r="M86" s="89"/>
      <c r="N86" s="89"/>
      <c r="O86" s="89"/>
      <c r="P86" s="89"/>
      <c r="Q86" s="89"/>
      <c r="R86" s="454"/>
      <c r="S86" s="256"/>
      <c r="T86" s="246"/>
      <c r="U86" s="87"/>
      <c r="V86" s="21"/>
      <c r="W86" s="25"/>
      <c r="X86" s="233"/>
      <c r="Y86" s="136"/>
      <c r="Z86" s="89"/>
      <c r="AA86" s="272"/>
      <c r="AB86" s="188"/>
      <c r="AC86" s="144"/>
      <c r="AD86" s="136"/>
      <c r="AE86" s="89"/>
      <c r="AF86" s="21"/>
      <c r="AG86" s="188"/>
      <c r="AH86" s="235"/>
      <c r="AI86" s="136"/>
      <c r="AJ86" s="89"/>
      <c r="AK86" s="272"/>
      <c r="AL86" s="188"/>
      <c r="AM86" s="144"/>
      <c r="AN86" s="375"/>
      <c r="AO86" s="376"/>
      <c r="AP86" s="376"/>
      <c r="AQ86" s="376"/>
      <c r="AR86" s="377"/>
      <c r="AS86" s="378"/>
      <c r="AT86" s="376"/>
      <c r="AU86" s="376"/>
      <c r="AV86" s="376"/>
      <c r="AW86" s="379"/>
      <c r="AX86" s="380"/>
      <c r="AY86" s="376"/>
      <c r="AZ86" s="376"/>
      <c r="BA86" s="376"/>
      <c r="BB86" s="420"/>
      <c r="BC86" s="378"/>
      <c r="BD86" s="376"/>
      <c r="BE86" s="376"/>
      <c r="BF86" s="376"/>
      <c r="BG86" s="381"/>
      <c r="BH86" s="170">
        <f t="shared" si="93"/>
        <v>0</v>
      </c>
      <c r="BI86" s="83"/>
      <c r="BJ86" s="83"/>
      <c r="BK86" s="83"/>
      <c r="BP86" s="157"/>
    </row>
    <row r="87" spans="1:84" s="90" customFormat="1" hidden="1" x14ac:dyDescent="0.25">
      <c r="A87" s="104"/>
      <c r="B87" s="103"/>
      <c r="C87" s="102"/>
      <c r="D87" s="118"/>
      <c r="E87" s="118"/>
      <c r="F87" s="45"/>
      <c r="G87" s="45"/>
      <c r="H87" s="122"/>
      <c r="I87" s="606"/>
      <c r="J87" s="213"/>
      <c r="K87" s="596" t="s">
        <v>94</v>
      </c>
      <c r="L87" s="596"/>
      <c r="M87" s="89"/>
      <c r="N87" s="89"/>
      <c r="O87" s="89"/>
      <c r="P87" s="89"/>
      <c r="Q87" s="89"/>
      <c r="R87" s="454"/>
      <c r="S87" s="256"/>
      <c r="T87" s="246"/>
      <c r="U87" s="87"/>
      <c r="V87" s="21"/>
      <c r="W87" s="25"/>
      <c r="X87" s="233"/>
      <c r="Y87" s="136"/>
      <c r="Z87" s="89"/>
      <c r="AA87" s="272"/>
      <c r="AB87" s="188"/>
      <c r="AC87" s="144"/>
      <c r="AD87" s="136"/>
      <c r="AE87" s="89"/>
      <c r="AF87" s="21"/>
      <c r="AG87" s="188"/>
      <c r="AH87" s="235"/>
      <c r="AI87" s="136"/>
      <c r="AJ87" s="89"/>
      <c r="AK87" s="272"/>
      <c r="AL87" s="188"/>
      <c r="AM87" s="144"/>
      <c r="AN87" s="375"/>
      <c r="AO87" s="376"/>
      <c r="AP87" s="376"/>
      <c r="AQ87" s="376"/>
      <c r="AR87" s="377"/>
      <c r="AS87" s="378"/>
      <c r="AT87" s="376"/>
      <c r="AU87" s="376"/>
      <c r="AV87" s="376"/>
      <c r="AW87" s="379"/>
      <c r="AX87" s="380"/>
      <c r="AY87" s="376"/>
      <c r="AZ87" s="376"/>
      <c r="BA87" s="376"/>
      <c r="BB87" s="420"/>
      <c r="BC87" s="378"/>
      <c r="BD87" s="376"/>
      <c r="BE87" s="376"/>
      <c r="BF87" s="376"/>
      <c r="BG87" s="381"/>
      <c r="BH87" s="170">
        <f t="shared" si="93"/>
        <v>0</v>
      </c>
      <c r="BI87" s="83"/>
      <c r="BJ87" s="83"/>
      <c r="BK87" s="83"/>
      <c r="BP87" s="157"/>
    </row>
    <row r="88" spans="1:84" ht="20.100000000000001" customHeight="1" x14ac:dyDescent="0.25">
      <c r="A88" s="105"/>
      <c r="B88" s="102"/>
      <c r="C88" s="102"/>
      <c r="D88" s="118"/>
      <c r="E88" s="118"/>
      <c r="F88" s="45"/>
      <c r="G88" s="45"/>
      <c r="H88" s="122"/>
      <c r="I88" s="606"/>
      <c r="J88" s="123"/>
      <c r="K88" s="584" t="s">
        <v>112</v>
      </c>
      <c r="L88" s="585"/>
      <c r="M88" s="585"/>
      <c r="N88" s="585"/>
      <c r="O88" s="585"/>
      <c r="P88" s="585"/>
      <c r="Q88" s="586"/>
      <c r="R88" s="459"/>
      <c r="S88" s="258"/>
      <c r="T88" s="508">
        <v>0</v>
      </c>
      <c r="U88" s="12"/>
      <c r="V88" s="11"/>
      <c r="W88" s="25"/>
      <c r="X88" s="230"/>
      <c r="Y88" s="509">
        <v>6</v>
      </c>
      <c r="Z88" s="12"/>
      <c r="AA88" s="273"/>
      <c r="AB88" s="185"/>
      <c r="AC88" s="140"/>
      <c r="AD88" s="509">
        <v>0</v>
      </c>
      <c r="AE88" s="12"/>
      <c r="AF88" s="11"/>
      <c r="AG88" s="185"/>
      <c r="AH88" s="230"/>
      <c r="AI88" s="509">
        <v>3</v>
      </c>
      <c r="AJ88" s="12"/>
      <c r="AK88" s="273"/>
      <c r="AL88" s="185"/>
      <c r="AM88" s="140"/>
      <c r="AN88" s="359">
        <v>0</v>
      </c>
      <c r="AO88" s="382"/>
      <c r="AP88" s="382"/>
      <c r="AQ88" s="382"/>
      <c r="AR88" s="383"/>
      <c r="AS88" s="360"/>
      <c r="AT88" s="382"/>
      <c r="AU88" s="382"/>
      <c r="AV88" s="382"/>
      <c r="AW88" s="384"/>
      <c r="AX88" s="385"/>
      <c r="AY88" s="382"/>
      <c r="AZ88" s="382"/>
      <c r="BA88" s="382"/>
      <c r="BB88" s="420"/>
      <c r="BC88" s="360"/>
      <c r="BD88" s="382"/>
      <c r="BE88" s="382"/>
      <c r="BF88" s="382"/>
      <c r="BG88" s="386"/>
      <c r="BH88" s="170">
        <f t="shared" si="93"/>
        <v>9</v>
      </c>
      <c r="BI88" s="83"/>
      <c r="BJ88" s="83"/>
      <c r="BK88" s="83"/>
    </row>
    <row r="89" spans="1:84" ht="20.100000000000001" customHeight="1" x14ac:dyDescent="0.25">
      <c r="A89" s="106"/>
      <c r="B89" s="107"/>
      <c r="C89" s="107"/>
      <c r="D89" s="124"/>
      <c r="E89" s="124"/>
      <c r="F89" s="108"/>
      <c r="G89" s="108"/>
      <c r="H89" s="125"/>
      <c r="I89" s="607"/>
      <c r="J89" s="126"/>
      <c r="K89" s="584" t="s">
        <v>154</v>
      </c>
      <c r="L89" s="585"/>
      <c r="M89" s="585"/>
      <c r="N89" s="585"/>
      <c r="O89" s="585"/>
      <c r="P89" s="585"/>
      <c r="Q89" s="586"/>
      <c r="R89" s="459"/>
      <c r="S89" s="258"/>
      <c r="T89" s="468">
        <v>2</v>
      </c>
      <c r="U89" s="12"/>
      <c r="V89" s="11"/>
      <c r="W89" s="25"/>
      <c r="X89" s="230"/>
      <c r="Y89" s="443">
        <v>8</v>
      </c>
      <c r="Z89" s="12"/>
      <c r="AA89" s="273"/>
      <c r="AB89" s="185"/>
      <c r="AC89" s="140"/>
      <c r="AD89" s="443">
        <v>4</v>
      </c>
      <c r="AE89" s="12"/>
      <c r="AF89" s="11"/>
      <c r="AG89" s="185"/>
      <c r="AH89" s="230"/>
      <c r="AI89" s="443">
        <v>6</v>
      </c>
      <c r="AJ89" s="12"/>
      <c r="AK89" s="273"/>
      <c r="AL89" s="185"/>
      <c r="AM89" s="140"/>
      <c r="AN89" s="359"/>
      <c r="AO89" s="382"/>
      <c r="AP89" s="382"/>
      <c r="AQ89" s="382"/>
      <c r="AR89" s="383"/>
      <c r="AS89" s="360"/>
      <c r="AT89" s="382"/>
      <c r="AU89" s="382"/>
      <c r="AV89" s="382"/>
      <c r="AW89" s="384"/>
      <c r="AX89" s="385"/>
      <c r="AY89" s="382"/>
      <c r="AZ89" s="382"/>
      <c r="BA89" s="382"/>
      <c r="BB89" s="383"/>
      <c r="BC89" s="360"/>
      <c r="BD89" s="382"/>
      <c r="BE89" s="382"/>
      <c r="BF89" s="382"/>
      <c r="BG89" s="386"/>
      <c r="BH89" s="170">
        <f t="shared" si="93"/>
        <v>20</v>
      </c>
      <c r="BI89" s="83"/>
      <c r="BJ89" s="83"/>
      <c r="BK89" s="83"/>
    </row>
    <row r="90" spans="1:84" s="114" customFormat="1" ht="20.100000000000001" customHeight="1" x14ac:dyDescent="0.25">
      <c r="A90" s="174"/>
      <c r="B90" s="102"/>
      <c r="C90" s="102"/>
      <c r="D90" s="118"/>
      <c r="E90" s="118"/>
      <c r="F90" s="45"/>
      <c r="G90" s="45"/>
      <c r="H90" s="45"/>
      <c r="I90" s="175"/>
      <c r="J90" s="175"/>
      <c r="K90" s="342"/>
      <c r="L90" s="342"/>
      <c r="M90" s="342"/>
      <c r="N90" s="342"/>
      <c r="O90" s="342"/>
      <c r="P90" s="342"/>
      <c r="Q90" s="342"/>
      <c r="R90" s="342"/>
      <c r="S90" s="342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343"/>
      <c r="AJ90" s="247"/>
      <c r="AK90" s="247"/>
      <c r="AL90" s="247"/>
      <c r="AM90" s="247"/>
      <c r="AN90" s="344" t="s">
        <v>169</v>
      </c>
      <c r="AO90" s="247"/>
      <c r="AP90" s="247"/>
      <c r="AQ90" s="247"/>
      <c r="AR90" s="247"/>
      <c r="AS90" s="247"/>
      <c r="AT90" s="247"/>
      <c r="AU90" s="247"/>
      <c r="AV90" s="247"/>
      <c r="AW90" s="247"/>
      <c r="AX90" s="247"/>
      <c r="AY90" s="247"/>
      <c r="AZ90" s="247"/>
      <c r="BA90" s="247"/>
      <c r="BB90" s="247"/>
      <c r="BC90" s="247"/>
      <c r="BD90" s="247"/>
      <c r="BE90" s="247"/>
      <c r="BF90" s="247"/>
      <c r="BG90" s="247"/>
      <c r="BH90" s="170"/>
      <c r="BI90" s="83"/>
      <c r="BJ90" s="83"/>
      <c r="BK90" s="83"/>
      <c r="BP90" s="152"/>
    </row>
    <row r="91" spans="1:84" ht="20.100000000000001" customHeight="1" x14ac:dyDescent="0.25">
      <c r="A91" s="174"/>
      <c r="B91" s="102"/>
      <c r="C91" s="102"/>
      <c r="D91" s="118"/>
      <c r="E91" s="118"/>
      <c r="F91" s="520"/>
      <c r="G91" s="45"/>
      <c r="H91" s="45"/>
      <c r="I91" s="175"/>
      <c r="J91" s="175"/>
      <c r="K91" s="176"/>
      <c r="L91" s="176"/>
      <c r="M91" s="176"/>
      <c r="N91" s="114"/>
      <c r="O91" s="114"/>
      <c r="P91" s="114"/>
      <c r="Q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52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</row>
    <row r="92" spans="1:84" s="114" customFormat="1" x14ac:dyDescent="0.25">
      <c r="A92" s="127"/>
      <c r="B92" s="127"/>
      <c r="C92" s="127"/>
      <c r="D92" s="178">
        <v>4428</v>
      </c>
      <c r="E92" s="128"/>
      <c r="F92" s="517"/>
      <c r="G92" s="109"/>
      <c r="H92" s="109"/>
      <c r="I92" s="109"/>
      <c r="J92" s="109"/>
      <c r="K92" s="162"/>
      <c r="L92" s="109"/>
      <c r="M92" s="109"/>
      <c r="R92" s="201"/>
      <c r="S92" s="193"/>
      <c r="BP92" s="152"/>
    </row>
    <row r="93" spans="1:84" s="145" customFormat="1" x14ac:dyDescent="0.25">
      <c r="N93" s="114"/>
      <c r="O93" s="114"/>
      <c r="P93" s="114"/>
      <c r="Q93" s="114"/>
      <c r="R93" s="201"/>
      <c r="S93" s="193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52"/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4"/>
      <c r="CC93" s="114"/>
      <c r="CD93" s="114"/>
      <c r="CE93" s="114"/>
      <c r="CF93" s="114"/>
    </row>
    <row r="94" spans="1:84" s="145" customFormat="1" x14ac:dyDescent="0.25">
      <c r="N94" s="114"/>
      <c r="O94" s="114"/>
      <c r="P94" s="114"/>
      <c r="Q94" s="114"/>
      <c r="R94" s="201"/>
      <c r="S94" s="193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52"/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</row>
    <row r="95" spans="1:84" s="114" customFormat="1" x14ac:dyDescent="0.25">
      <c r="A95" s="151"/>
      <c r="B95" s="151"/>
      <c r="F95" s="114" t="s">
        <v>137</v>
      </c>
      <c r="K95" s="18">
        <v>63</v>
      </c>
      <c r="L95" s="171" t="s">
        <v>49</v>
      </c>
      <c r="M95" s="171"/>
      <c r="R95" s="201"/>
      <c r="S95" s="193"/>
      <c r="BP95" s="152"/>
    </row>
    <row r="96" spans="1:84" s="114" customFormat="1" x14ac:dyDescent="0.25">
      <c r="A96" s="151"/>
      <c r="B96" s="151"/>
      <c r="F96" s="114" t="s">
        <v>138</v>
      </c>
      <c r="K96" s="512">
        <v>63</v>
      </c>
      <c r="L96" s="171" t="s">
        <v>69</v>
      </c>
      <c r="M96" s="171"/>
      <c r="R96" s="201"/>
      <c r="S96" s="193"/>
      <c r="BP96" s="152"/>
    </row>
    <row r="97" spans="1:68" s="114" customFormat="1" x14ac:dyDescent="0.25">
      <c r="A97" s="151"/>
      <c r="B97" s="151"/>
      <c r="K97" s="382">
        <v>63</v>
      </c>
      <c r="L97" s="171" t="s">
        <v>134</v>
      </c>
      <c r="M97" s="171"/>
      <c r="R97" s="201"/>
      <c r="S97" s="193"/>
      <c r="BP97" s="152"/>
    </row>
    <row r="98" spans="1:68" s="114" customFormat="1" x14ac:dyDescent="0.25">
      <c r="R98" s="201"/>
      <c r="S98" s="193"/>
      <c r="BP98" s="152"/>
    </row>
    <row r="99" spans="1:68" s="114" customFormat="1" x14ac:dyDescent="0.25">
      <c r="R99" s="201"/>
      <c r="S99" s="193"/>
      <c r="BP99" s="152"/>
    </row>
    <row r="100" spans="1:68" s="114" customFormat="1" x14ac:dyDescent="0.25">
      <c r="R100" s="201"/>
      <c r="S100" s="193"/>
      <c r="BP100" s="152"/>
    </row>
    <row r="101" spans="1:68" s="114" customFormat="1" x14ac:dyDescent="0.25">
      <c r="R101" s="201"/>
      <c r="S101" s="193"/>
      <c r="BP101" s="152"/>
    </row>
    <row r="102" spans="1:68" s="114" customFormat="1" x14ac:dyDescent="0.25">
      <c r="R102" s="201"/>
      <c r="S102" s="193"/>
      <c r="BP102" s="152"/>
    </row>
    <row r="103" spans="1:68" s="114" customFormat="1" x14ac:dyDescent="0.25">
      <c r="R103" s="201"/>
      <c r="S103" s="193"/>
      <c r="BP103" s="152"/>
    </row>
    <row r="104" spans="1:68" s="114" customFormat="1" x14ac:dyDescent="0.25">
      <c r="R104" s="201"/>
      <c r="S104" s="193"/>
      <c r="BP104" s="152"/>
    </row>
    <row r="105" spans="1:68" s="114" customFormat="1" x14ac:dyDescent="0.25">
      <c r="R105" s="201"/>
      <c r="S105" s="193"/>
      <c r="BP105" s="152"/>
    </row>
    <row r="106" spans="1:68" s="114" customFormat="1" x14ac:dyDescent="0.25">
      <c r="R106" s="201"/>
      <c r="S106" s="193"/>
      <c r="BP106" s="152"/>
    </row>
    <row r="107" spans="1:68" s="114" customFormat="1" x14ac:dyDescent="0.25">
      <c r="R107" s="201"/>
      <c r="S107" s="193"/>
      <c r="BP107" s="152"/>
    </row>
    <row r="108" spans="1:68" s="114" customFormat="1" x14ac:dyDescent="0.25">
      <c r="R108" s="201"/>
      <c r="S108" s="193"/>
      <c r="BP108" s="152"/>
    </row>
    <row r="109" spans="1:68" s="114" customFormat="1" x14ac:dyDescent="0.25">
      <c r="R109" s="201"/>
      <c r="S109" s="193"/>
      <c r="BP109" s="152"/>
    </row>
    <row r="110" spans="1:68" s="114" customFormat="1" x14ac:dyDescent="0.25">
      <c r="R110" s="201"/>
      <c r="S110" s="193"/>
      <c r="BP110" s="152"/>
    </row>
    <row r="111" spans="1:68" s="114" customFormat="1" x14ac:dyDescent="0.25">
      <c r="R111" s="201"/>
      <c r="S111" s="193"/>
      <c r="BP111" s="152"/>
    </row>
    <row r="112" spans="1:68" s="114" customFormat="1" x14ac:dyDescent="0.25">
      <c r="R112" s="201"/>
      <c r="S112" s="193"/>
      <c r="BP112" s="152"/>
    </row>
    <row r="113" spans="18:68" s="114" customFormat="1" x14ac:dyDescent="0.25">
      <c r="R113" s="201"/>
      <c r="S113" s="193"/>
      <c r="BP113" s="152"/>
    </row>
    <row r="114" spans="18:68" s="114" customFormat="1" x14ac:dyDescent="0.25">
      <c r="R114" s="201"/>
      <c r="S114" s="193"/>
      <c r="BP114" s="152"/>
    </row>
    <row r="115" spans="18:68" s="114" customFormat="1" x14ac:dyDescent="0.25">
      <c r="R115" s="201"/>
      <c r="S115" s="193"/>
      <c r="BP115" s="152"/>
    </row>
    <row r="116" spans="18:68" s="114" customFormat="1" x14ac:dyDescent="0.25">
      <c r="R116" s="201"/>
      <c r="S116" s="193"/>
      <c r="BP116" s="152"/>
    </row>
    <row r="117" spans="18:68" s="114" customFormat="1" x14ac:dyDescent="0.25">
      <c r="R117" s="201"/>
      <c r="S117" s="193"/>
      <c r="BP117" s="152"/>
    </row>
    <row r="118" spans="18:68" s="114" customFormat="1" x14ac:dyDescent="0.25">
      <c r="R118" s="201"/>
      <c r="S118" s="193"/>
      <c r="BP118" s="152"/>
    </row>
    <row r="119" spans="18:68" s="114" customFormat="1" x14ac:dyDescent="0.25">
      <c r="R119" s="201"/>
      <c r="S119" s="193"/>
      <c r="BP119" s="152"/>
    </row>
    <row r="120" spans="18:68" s="114" customFormat="1" x14ac:dyDescent="0.25">
      <c r="R120" s="201"/>
      <c r="S120" s="193"/>
      <c r="BP120" s="152"/>
    </row>
    <row r="121" spans="18:68" s="114" customFormat="1" x14ac:dyDescent="0.25">
      <c r="R121" s="201"/>
      <c r="S121" s="193"/>
      <c r="BP121" s="152"/>
    </row>
    <row r="122" spans="18:68" s="114" customFormat="1" x14ac:dyDescent="0.25">
      <c r="R122" s="201"/>
      <c r="S122" s="193"/>
      <c r="BP122" s="152"/>
    </row>
    <row r="123" spans="18:68" s="114" customFormat="1" x14ac:dyDescent="0.25">
      <c r="R123" s="201"/>
      <c r="S123" s="193"/>
      <c r="BP123" s="152"/>
    </row>
    <row r="124" spans="18:68" s="114" customFormat="1" x14ac:dyDescent="0.25">
      <c r="R124" s="201"/>
      <c r="S124" s="193"/>
      <c r="BP124" s="152"/>
    </row>
    <row r="125" spans="18:68" s="114" customFormat="1" x14ac:dyDescent="0.25">
      <c r="R125" s="201"/>
      <c r="S125" s="193"/>
      <c r="BP125" s="152"/>
    </row>
    <row r="126" spans="18:68" s="114" customFormat="1" x14ac:dyDescent="0.25">
      <c r="R126" s="201"/>
      <c r="S126" s="193"/>
      <c r="BP126" s="152"/>
    </row>
    <row r="127" spans="18:68" s="114" customFormat="1" x14ac:dyDescent="0.25">
      <c r="R127" s="201"/>
      <c r="S127" s="193"/>
      <c r="BP127" s="152"/>
    </row>
    <row r="128" spans="18:68" s="114" customFormat="1" x14ac:dyDescent="0.25">
      <c r="R128" s="201"/>
      <c r="S128" s="193"/>
      <c r="BP128" s="152"/>
    </row>
    <row r="129" spans="18:68" s="114" customFormat="1" x14ac:dyDescent="0.25">
      <c r="R129" s="201"/>
      <c r="S129" s="193"/>
      <c r="BP129" s="152"/>
    </row>
    <row r="130" spans="18:68" s="114" customFormat="1" x14ac:dyDescent="0.25">
      <c r="R130" s="201"/>
      <c r="S130" s="193"/>
      <c r="BP130" s="152"/>
    </row>
    <row r="131" spans="18:68" s="114" customFormat="1" x14ac:dyDescent="0.25">
      <c r="R131" s="201"/>
      <c r="S131" s="193"/>
      <c r="BP131" s="152"/>
    </row>
    <row r="132" spans="18:68" s="114" customFormat="1" x14ac:dyDescent="0.25">
      <c r="R132" s="201"/>
      <c r="S132" s="193"/>
      <c r="BP132" s="152"/>
    </row>
    <row r="133" spans="18:68" s="114" customFormat="1" x14ac:dyDescent="0.25">
      <c r="R133" s="201"/>
      <c r="S133" s="193"/>
      <c r="BP133" s="152"/>
    </row>
    <row r="134" spans="18:68" s="114" customFormat="1" x14ac:dyDescent="0.25">
      <c r="R134" s="201"/>
      <c r="S134" s="193"/>
      <c r="BP134" s="152"/>
    </row>
    <row r="135" spans="18:68" s="114" customFormat="1" x14ac:dyDescent="0.25">
      <c r="R135" s="201"/>
      <c r="S135" s="193"/>
      <c r="BP135" s="152"/>
    </row>
    <row r="136" spans="18:68" s="114" customFormat="1" x14ac:dyDescent="0.25">
      <c r="R136" s="201"/>
      <c r="S136" s="193"/>
      <c r="BP136" s="152"/>
    </row>
    <row r="137" spans="18:68" s="114" customFormat="1" x14ac:dyDescent="0.25">
      <c r="R137" s="201"/>
      <c r="S137" s="193"/>
      <c r="BP137" s="152"/>
    </row>
    <row r="138" spans="18:68" s="114" customFormat="1" x14ac:dyDescent="0.25">
      <c r="R138" s="201"/>
      <c r="S138" s="193"/>
      <c r="BP138" s="152"/>
    </row>
    <row r="139" spans="18:68" s="114" customFormat="1" x14ac:dyDescent="0.25">
      <c r="R139" s="201"/>
      <c r="S139" s="193"/>
      <c r="BP139" s="152"/>
    </row>
    <row r="140" spans="18:68" s="114" customFormat="1" x14ac:dyDescent="0.25">
      <c r="R140" s="201"/>
      <c r="S140" s="193"/>
      <c r="BP140" s="152"/>
    </row>
    <row r="141" spans="18:68" s="114" customFormat="1" x14ac:dyDescent="0.25">
      <c r="R141" s="201"/>
      <c r="S141" s="193"/>
      <c r="BP141" s="152"/>
    </row>
    <row r="142" spans="18:68" s="114" customFormat="1" x14ac:dyDescent="0.25">
      <c r="R142" s="201"/>
      <c r="S142" s="193"/>
      <c r="BP142" s="152"/>
    </row>
    <row r="143" spans="18:68" s="114" customFormat="1" x14ac:dyDescent="0.25">
      <c r="R143" s="201"/>
      <c r="S143" s="193"/>
      <c r="BP143" s="152"/>
    </row>
    <row r="144" spans="18:68" s="114" customFormat="1" x14ac:dyDescent="0.25">
      <c r="R144" s="201"/>
      <c r="S144" s="193"/>
      <c r="BP144" s="152"/>
    </row>
    <row r="145" spans="18:68" s="114" customFormat="1" x14ac:dyDescent="0.25">
      <c r="R145" s="201"/>
      <c r="S145" s="193"/>
      <c r="BP145" s="152"/>
    </row>
    <row r="146" spans="18:68" s="114" customFormat="1" x14ac:dyDescent="0.25">
      <c r="R146" s="201"/>
      <c r="S146" s="193"/>
      <c r="BP146" s="152"/>
    </row>
    <row r="147" spans="18:68" s="114" customFormat="1" x14ac:dyDescent="0.25">
      <c r="R147" s="201"/>
      <c r="S147" s="193"/>
      <c r="BP147" s="152"/>
    </row>
    <row r="148" spans="18:68" s="114" customFormat="1" x14ac:dyDescent="0.25">
      <c r="R148" s="201"/>
      <c r="S148" s="193"/>
      <c r="BP148" s="152"/>
    </row>
    <row r="149" spans="18:68" s="114" customFormat="1" x14ac:dyDescent="0.25">
      <c r="R149" s="201"/>
      <c r="S149" s="193"/>
      <c r="BP149" s="152"/>
    </row>
    <row r="150" spans="18:68" s="114" customFormat="1" x14ac:dyDescent="0.25">
      <c r="R150" s="201"/>
      <c r="S150" s="193"/>
      <c r="BP150" s="152"/>
    </row>
    <row r="151" spans="18:68" s="114" customFormat="1" x14ac:dyDescent="0.25">
      <c r="R151" s="201"/>
      <c r="S151" s="193"/>
      <c r="BP151" s="152"/>
    </row>
    <row r="152" spans="18:68" s="114" customFormat="1" x14ac:dyDescent="0.25">
      <c r="R152" s="201"/>
      <c r="S152" s="193"/>
      <c r="BP152" s="152"/>
    </row>
    <row r="153" spans="18:68" s="114" customFormat="1" x14ac:dyDescent="0.25">
      <c r="R153" s="201"/>
      <c r="S153" s="193"/>
      <c r="BP153" s="152"/>
    </row>
    <row r="154" spans="18:68" s="114" customFormat="1" x14ac:dyDescent="0.25">
      <c r="R154" s="201"/>
      <c r="S154" s="193"/>
      <c r="BP154" s="152"/>
    </row>
    <row r="155" spans="18:68" s="114" customFormat="1" x14ac:dyDescent="0.25">
      <c r="R155" s="201"/>
      <c r="S155" s="193"/>
      <c r="BP155" s="152"/>
    </row>
    <row r="156" spans="18:68" s="114" customFormat="1" x14ac:dyDescent="0.25">
      <c r="R156" s="201"/>
      <c r="S156" s="193"/>
      <c r="BP156" s="152"/>
    </row>
    <row r="157" spans="18:68" s="114" customFormat="1" x14ac:dyDescent="0.25">
      <c r="R157" s="201"/>
      <c r="S157" s="193"/>
      <c r="BP157" s="152"/>
    </row>
    <row r="158" spans="18:68" s="114" customFormat="1" x14ac:dyDescent="0.25">
      <c r="R158" s="201"/>
      <c r="S158" s="193"/>
      <c r="BP158" s="152"/>
    </row>
    <row r="159" spans="18:68" s="114" customFormat="1" x14ac:dyDescent="0.25">
      <c r="R159" s="201"/>
      <c r="S159" s="193"/>
      <c r="BP159" s="152"/>
    </row>
    <row r="160" spans="18:68" s="114" customFormat="1" x14ac:dyDescent="0.25">
      <c r="R160" s="201"/>
      <c r="S160" s="193"/>
      <c r="BP160" s="152"/>
    </row>
    <row r="161" spans="18:68" s="114" customFormat="1" x14ac:dyDescent="0.25">
      <c r="R161" s="201"/>
      <c r="S161" s="193"/>
      <c r="BP161" s="152"/>
    </row>
    <row r="162" spans="18:68" s="114" customFormat="1" x14ac:dyDescent="0.25">
      <c r="R162" s="201"/>
      <c r="S162" s="193"/>
      <c r="BP162" s="152"/>
    </row>
    <row r="163" spans="18:68" s="114" customFormat="1" x14ac:dyDescent="0.25">
      <c r="R163" s="201"/>
      <c r="S163" s="193"/>
      <c r="BP163" s="152"/>
    </row>
    <row r="164" spans="18:68" s="114" customFormat="1" x14ac:dyDescent="0.25">
      <c r="R164" s="201"/>
      <c r="S164" s="193"/>
      <c r="BP164" s="152"/>
    </row>
    <row r="165" spans="18:68" s="114" customFormat="1" x14ac:dyDescent="0.25">
      <c r="R165" s="201"/>
      <c r="S165" s="193"/>
      <c r="BP165" s="152"/>
    </row>
    <row r="166" spans="18:68" s="114" customFormat="1" x14ac:dyDescent="0.25">
      <c r="R166" s="201"/>
      <c r="S166" s="193"/>
      <c r="BP166" s="152"/>
    </row>
    <row r="167" spans="18:68" s="114" customFormat="1" x14ac:dyDescent="0.25">
      <c r="R167" s="201"/>
      <c r="S167" s="193"/>
      <c r="BP167" s="152"/>
    </row>
    <row r="168" spans="18:68" s="114" customFormat="1" x14ac:dyDescent="0.25">
      <c r="R168" s="201"/>
      <c r="S168" s="193"/>
      <c r="BP168" s="152"/>
    </row>
    <row r="169" spans="18:68" s="114" customFormat="1" x14ac:dyDescent="0.25">
      <c r="R169" s="201"/>
      <c r="S169" s="193"/>
      <c r="BP169" s="152"/>
    </row>
    <row r="170" spans="18:68" s="114" customFormat="1" x14ac:dyDescent="0.25">
      <c r="R170" s="201"/>
      <c r="S170" s="193"/>
      <c r="BP170" s="152"/>
    </row>
    <row r="171" spans="18:68" s="114" customFormat="1" x14ac:dyDescent="0.25">
      <c r="R171" s="201"/>
      <c r="S171" s="193"/>
      <c r="BP171" s="152"/>
    </row>
    <row r="172" spans="18:68" s="114" customFormat="1" x14ac:dyDescent="0.25">
      <c r="R172" s="201"/>
      <c r="S172" s="193"/>
      <c r="BP172" s="152"/>
    </row>
    <row r="173" spans="18:68" s="114" customFormat="1" x14ac:dyDescent="0.25">
      <c r="R173" s="201"/>
      <c r="S173" s="193"/>
      <c r="BP173" s="152"/>
    </row>
    <row r="174" spans="18:68" s="114" customFormat="1" x14ac:dyDescent="0.25">
      <c r="R174" s="201"/>
      <c r="S174" s="193"/>
      <c r="BP174" s="152"/>
    </row>
    <row r="175" spans="18:68" s="114" customFormat="1" x14ac:dyDescent="0.25">
      <c r="R175" s="201"/>
      <c r="S175" s="193"/>
      <c r="BP175" s="152"/>
    </row>
    <row r="176" spans="18:68" s="114" customFormat="1" x14ac:dyDescent="0.25">
      <c r="R176" s="201"/>
      <c r="S176" s="193"/>
      <c r="BP176" s="152"/>
    </row>
    <row r="177" spans="14:84" s="114" customFormat="1" x14ac:dyDescent="0.25">
      <c r="R177" s="201"/>
      <c r="S177" s="193"/>
      <c r="BP177" s="152"/>
    </row>
    <row r="178" spans="14:84" s="114" customFormat="1" x14ac:dyDescent="0.25">
      <c r="N178" s="37"/>
      <c r="O178" s="37"/>
      <c r="P178" s="37"/>
      <c r="Q178" s="37"/>
      <c r="R178" s="201"/>
      <c r="S178" s="193"/>
      <c r="T178" s="37"/>
      <c r="U178" s="37"/>
      <c r="V178" s="37"/>
      <c r="W178" s="37"/>
      <c r="X178" s="112"/>
      <c r="Y178" s="37"/>
      <c r="Z178" s="37"/>
      <c r="AA178" s="37"/>
      <c r="AB178" s="37"/>
      <c r="AC178" s="112"/>
      <c r="AD178" s="37"/>
      <c r="AE178" s="37"/>
      <c r="AF178" s="37"/>
      <c r="AG178" s="37"/>
      <c r="AH178" s="112"/>
      <c r="AI178" s="37"/>
      <c r="AJ178" s="37"/>
      <c r="AK178" s="37"/>
      <c r="AL178" s="37"/>
      <c r="AM178" s="112"/>
      <c r="AN178" s="37"/>
      <c r="AO178" s="37"/>
      <c r="AP178" s="37"/>
      <c r="AQ178" s="37"/>
      <c r="AR178" s="112"/>
      <c r="AS178" s="37"/>
      <c r="AT178" s="37"/>
      <c r="AU178" s="37"/>
      <c r="AV178" s="37"/>
      <c r="AW178" s="112"/>
      <c r="AX178" s="112"/>
      <c r="AY178" s="112"/>
      <c r="AZ178" s="112"/>
      <c r="BA178" s="112"/>
      <c r="BB178" s="112"/>
      <c r="BC178" s="112"/>
      <c r="BD178" s="112"/>
      <c r="BE178" s="112"/>
      <c r="BF178" s="112"/>
      <c r="BG178" s="112"/>
      <c r="BH178" s="37"/>
      <c r="BI178" s="37"/>
      <c r="BJ178" s="37"/>
      <c r="BK178" s="37"/>
      <c r="BL178" s="37"/>
      <c r="BM178" s="37"/>
      <c r="BN178" s="37"/>
      <c r="BO178" s="37"/>
      <c r="BP178" s="153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</row>
    <row r="179" spans="14:84" s="114" customFormat="1" x14ac:dyDescent="0.25">
      <c r="N179" s="37"/>
      <c r="O179" s="37"/>
      <c r="P179" s="37"/>
      <c r="Q179" s="37"/>
      <c r="R179" s="201"/>
      <c r="S179" s="193"/>
      <c r="T179" s="37"/>
      <c r="U179" s="37"/>
      <c r="V179" s="37"/>
      <c r="W179" s="37"/>
      <c r="X179" s="112"/>
      <c r="Y179" s="37"/>
      <c r="Z179" s="37"/>
      <c r="AA179" s="37"/>
      <c r="AB179" s="37"/>
      <c r="AC179" s="112"/>
      <c r="AD179" s="37"/>
      <c r="AE179" s="37"/>
      <c r="AF179" s="37"/>
      <c r="AG179" s="37"/>
      <c r="AH179" s="112"/>
      <c r="AI179" s="37"/>
      <c r="AJ179" s="37"/>
      <c r="AK179" s="37"/>
      <c r="AL179" s="37"/>
      <c r="AM179" s="112"/>
      <c r="AN179" s="37"/>
      <c r="AO179" s="37"/>
      <c r="AP179" s="37"/>
      <c r="AQ179" s="37"/>
      <c r="AR179" s="112"/>
      <c r="AS179" s="37"/>
      <c r="AT179" s="37"/>
      <c r="AU179" s="37"/>
      <c r="AV179" s="37"/>
      <c r="AW179" s="112"/>
      <c r="AX179" s="112"/>
      <c r="AY179" s="112"/>
      <c r="AZ179" s="112"/>
      <c r="BA179" s="112"/>
      <c r="BB179" s="112"/>
      <c r="BC179" s="112"/>
      <c r="BD179" s="112"/>
      <c r="BE179" s="112"/>
      <c r="BF179" s="112"/>
      <c r="BG179" s="112"/>
      <c r="BH179" s="37"/>
      <c r="BI179" s="37"/>
      <c r="BJ179" s="37"/>
      <c r="BK179" s="37"/>
      <c r="BL179" s="37"/>
      <c r="BM179" s="37"/>
      <c r="BN179" s="37"/>
      <c r="BO179" s="37"/>
      <c r="BP179" s="153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</row>
    <row r="180" spans="14:84" s="114" customFormat="1" x14ac:dyDescent="0.25">
      <c r="N180" s="37"/>
      <c r="O180" s="37"/>
      <c r="P180" s="37"/>
      <c r="Q180" s="37"/>
      <c r="R180" s="201"/>
      <c r="S180" s="193"/>
      <c r="T180" s="37"/>
      <c r="U180" s="37"/>
      <c r="V180" s="37"/>
      <c r="W180" s="37"/>
      <c r="X180" s="112"/>
      <c r="Y180" s="37"/>
      <c r="Z180" s="37"/>
      <c r="AA180" s="37"/>
      <c r="AB180" s="37"/>
      <c r="AC180" s="112"/>
      <c r="AD180" s="37"/>
      <c r="AE180" s="37"/>
      <c r="AF180" s="37"/>
      <c r="AG180" s="37"/>
      <c r="AH180" s="112"/>
      <c r="AI180" s="37"/>
      <c r="AJ180" s="37"/>
      <c r="AK180" s="37"/>
      <c r="AL180" s="37"/>
      <c r="AM180" s="112"/>
      <c r="AN180" s="37"/>
      <c r="AO180" s="37"/>
      <c r="AP180" s="37"/>
      <c r="AQ180" s="37"/>
      <c r="AR180" s="112"/>
      <c r="AS180" s="37"/>
      <c r="AT180" s="37"/>
      <c r="AU180" s="37"/>
      <c r="AV180" s="37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2"/>
      <c r="BH180" s="37"/>
      <c r="BI180" s="37"/>
      <c r="BJ180" s="37"/>
      <c r="BK180" s="37"/>
      <c r="BL180" s="37"/>
      <c r="BM180" s="37"/>
      <c r="BN180" s="37"/>
      <c r="BO180" s="37"/>
      <c r="BP180" s="153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</row>
    <row r="181" spans="14:84" s="114" customFormat="1" x14ac:dyDescent="0.25">
      <c r="N181" s="37"/>
      <c r="O181" s="37"/>
      <c r="P181" s="37"/>
      <c r="Q181" s="37"/>
      <c r="R181" s="201"/>
      <c r="S181" s="193"/>
      <c r="T181" s="37"/>
      <c r="U181" s="37"/>
      <c r="V181" s="37"/>
      <c r="W181" s="37"/>
      <c r="X181" s="112"/>
      <c r="Y181" s="37"/>
      <c r="Z181" s="37"/>
      <c r="AA181" s="37"/>
      <c r="AB181" s="37"/>
      <c r="AC181" s="112"/>
      <c r="AD181" s="37"/>
      <c r="AE181" s="37"/>
      <c r="AF181" s="37"/>
      <c r="AG181" s="37"/>
      <c r="AH181" s="112"/>
      <c r="AI181" s="37"/>
      <c r="AJ181" s="37"/>
      <c r="AK181" s="37"/>
      <c r="AL181" s="37"/>
      <c r="AM181" s="112"/>
      <c r="AN181" s="37"/>
      <c r="AO181" s="37"/>
      <c r="AP181" s="37"/>
      <c r="AQ181" s="37"/>
      <c r="AR181" s="112"/>
      <c r="AS181" s="37"/>
      <c r="AT181" s="37"/>
      <c r="AU181" s="37"/>
      <c r="AV181" s="37"/>
      <c r="AW181" s="112"/>
      <c r="AX181" s="112"/>
      <c r="AY181" s="112"/>
      <c r="AZ181" s="112"/>
      <c r="BA181" s="112"/>
      <c r="BB181" s="112"/>
      <c r="BC181" s="112"/>
      <c r="BD181" s="112"/>
      <c r="BE181" s="112"/>
      <c r="BF181" s="112"/>
      <c r="BG181" s="112"/>
      <c r="BH181" s="37"/>
      <c r="BI181" s="37"/>
      <c r="BJ181" s="37"/>
      <c r="BK181" s="37"/>
      <c r="BL181" s="37"/>
      <c r="BM181" s="37"/>
      <c r="BN181" s="37"/>
      <c r="BO181" s="37"/>
      <c r="BP181" s="153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</row>
    <row r="182" spans="14:84" s="114" customFormat="1" x14ac:dyDescent="0.25">
      <c r="N182" s="37"/>
      <c r="O182" s="37"/>
      <c r="P182" s="37"/>
      <c r="Q182" s="37"/>
      <c r="R182" s="201"/>
      <c r="S182" s="193"/>
      <c r="T182" s="37"/>
      <c r="U182" s="37"/>
      <c r="V182" s="37"/>
      <c r="W182" s="37"/>
      <c r="X182" s="112"/>
      <c r="Y182" s="37"/>
      <c r="Z182" s="37"/>
      <c r="AA182" s="37"/>
      <c r="AB182" s="37"/>
      <c r="AC182" s="112"/>
      <c r="AD182" s="37"/>
      <c r="AE182" s="37"/>
      <c r="AF182" s="37"/>
      <c r="AG182" s="37"/>
      <c r="AH182" s="112"/>
      <c r="AI182" s="37"/>
      <c r="AJ182" s="37"/>
      <c r="AK182" s="37"/>
      <c r="AL182" s="37"/>
      <c r="AM182" s="112"/>
      <c r="AN182" s="37"/>
      <c r="AO182" s="37"/>
      <c r="AP182" s="37"/>
      <c r="AQ182" s="37"/>
      <c r="AR182" s="112"/>
      <c r="AS182" s="37"/>
      <c r="AT182" s="37"/>
      <c r="AU182" s="37"/>
      <c r="AV182" s="37"/>
      <c r="AW182" s="112"/>
      <c r="AX182" s="112"/>
      <c r="AY182" s="112"/>
      <c r="AZ182" s="112"/>
      <c r="BA182" s="112"/>
      <c r="BB182" s="112"/>
      <c r="BC182" s="112"/>
      <c r="BD182" s="112"/>
      <c r="BE182" s="112"/>
      <c r="BF182" s="112"/>
      <c r="BG182" s="112"/>
      <c r="BH182" s="37"/>
      <c r="BI182" s="37"/>
      <c r="BJ182" s="37"/>
      <c r="BK182" s="37"/>
      <c r="BL182" s="37"/>
      <c r="BM182" s="37"/>
      <c r="BN182" s="37"/>
      <c r="BO182" s="37"/>
      <c r="BP182" s="153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</row>
    <row r="183" spans="14:84" s="114" customFormat="1" x14ac:dyDescent="0.25">
      <c r="N183" s="37"/>
      <c r="O183" s="37"/>
      <c r="P183" s="37"/>
      <c r="Q183" s="37"/>
      <c r="R183" s="201"/>
      <c r="S183" s="193"/>
      <c r="T183" s="37"/>
      <c r="U183" s="37"/>
      <c r="V183" s="37"/>
      <c r="W183" s="37"/>
      <c r="X183" s="112"/>
      <c r="Y183" s="37"/>
      <c r="Z183" s="37"/>
      <c r="AA183" s="37"/>
      <c r="AB183" s="37"/>
      <c r="AC183" s="112"/>
      <c r="AD183" s="37"/>
      <c r="AE183" s="37"/>
      <c r="AF183" s="37"/>
      <c r="AG183" s="37"/>
      <c r="AH183" s="112"/>
      <c r="AI183" s="37"/>
      <c r="AJ183" s="37"/>
      <c r="AK183" s="37"/>
      <c r="AL183" s="37"/>
      <c r="AM183" s="112"/>
      <c r="AN183" s="37"/>
      <c r="AO183" s="37"/>
      <c r="AP183" s="37"/>
      <c r="AQ183" s="37"/>
      <c r="AR183" s="112"/>
      <c r="AS183" s="37"/>
      <c r="AT183" s="37"/>
      <c r="AU183" s="37"/>
      <c r="AV183" s="37"/>
      <c r="AW183" s="112"/>
      <c r="AX183" s="112"/>
      <c r="AY183" s="112"/>
      <c r="AZ183" s="112"/>
      <c r="BA183" s="112"/>
      <c r="BB183" s="112"/>
      <c r="BC183" s="112"/>
      <c r="BD183" s="112"/>
      <c r="BE183" s="112"/>
      <c r="BF183" s="112"/>
      <c r="BG183" s="112"/>
      <c r="BH183" s="37"/>
      <c r="BI183" s="37"/>
      <c r="BJ183" s="37"/>
      <c r="BK183" s="37"/>
      <c r="BL183" s="37"/>
      <c r="BM183" s="37"/>
      <c r="BN183" s="37"/>
      <c r="BO183" s="37"/>
      <c r="BP183" s="153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</row>
    <row r="184" spans="14:84" s="114" customFormat="1" x14ac:dyDescent="0.25">
      <c r="N184" s="37"/>
      <c r="O184" s="37"/>
      <c r="P184" s="37"/>
      <c r="Q184" s="37"/>
      <c r="R184" s="201"/>
      <c r="S184" s="193"/>
      <c r="T184" s="37"/>
      <c r="U184" s="37"/>
      <c r="V184" s="37"/>
      <c r="W184" s="37"/>
      <c r="X184" s="112"/>
      <c r="Y184" s="37"/>
      <c r="Z184" s="37"/>
      <c r="AA184" s="37"/>
      <c r="AB184" s="37"/>
      <c r="AC184" s="112"/>
      <c r="AD184" s="37"/>
      <c r="AE184" s="37"/>
      <c r="AF184" s="37"/>
      <c r="AG184" s="37"/>
      <c r="AH184" s="112"/>
      <c r="AI184" s="37"/>
      <c r="AJ184" s="37"/>
      <c r="AK184" s="37"/>
      <c r="AL184" s="37"/>
      <c r="AM184" s="112"/>
      <c r="AN184" s="37"/>
      <c r="AO184" s="37"/>
      <c r="AP184" s="37"/>
      <c r="AQ184" s="37"/>
      <c r="AR184" s="112"/>
      <c r="AS184" s="37"/>
      <c r="AT184" s="37"/>
      <c r="AU184" s="37"/>
      <c r="AV184" s="37"/>
      <c r="AW184" s="112"/>
      <c r="AX184" s="112"/>
      <c r="AY184" s="112"/>
      <c r="AZ184" s="112"/>
      <c r="BA184" s="112"/>
      <c r="BB184" s="112"/>
      <c r="BC184" s="112"/>
      <c r="BD184" s="112"/>
      <c r="BE184" s="112"/>
      <c r="BF184" s="112"/>
      <c r="BG184" s="112"/>
      <c r="BH184" s="37"/>
      <c r="BI184" s="37"/>
      <c r="BJ184" s="37"/>
      <c r="BK184" s="37"/>
      <c r="BL184" s="37"/>
      <c r="BM184" s="37"/>
      <c r="BN184" s="37"/>
      <c r="BO184" s="37"/>
      <c r="BP184" s="153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</row>
    <row r="185" spans="14:84" s="114" customFormat="1" x14ac:dyDescent="0.25">
      <c r="N185" s="37"/>
      <c r="O185" s="37"/>
      <c r="P185" s="37"/>
      <c r="Q185" s="37"/>
      <c r="R185" s="201"/>
      <c r="S185" s="193"/>
      <c r="T185" s="37"/>
      <c r="U185" s="37"/>
      <c r="V185" s="37"/>
      <c r="W185" s="37"/>
      <c r="X185" s="112"/>
      <c r="Y185" s="37"/>
      <c r="Z185" s="37"/>
      <c r="AA185" s="37"/>
      <c r="AB185" s="37"/>
      <c r="AC185" s="112"/>
      <c r="AD185" s="37"/>
      <c r="AE185" s="37"/>
      <c r="AF185" s="37"/>
      <c r="AG185" s="37"/>
      <c r="AH185" s="112"/>
      <c r="AI185" s="37"/>
      <c r="AJ185" s="37"/>
      <c r="AK185" s="37"/>
      <c r="AL185" s="37"/>
      <c r="AM185" s="112"/>
      <c r="AN185" s="37"/>
      <c r="AO185" s="37"/>
      <c r="AP185" s="37"/>
      <c r="AQ185" s="37"/>
      <c r="AR185" s="112"/>
      <c r="AS185" s="37"/>
      <c r="AT185" s="37"/>
      <c r="AU185" s="37"/>
      <c r="AV185" s="37"/>
      <c r="AW185" s="112"/>
      <c r="AX185" s="112"/>
      <c r="AY185" s="112"/>
      <c r="AZ185" s="112"/>
      <c r="BA185" s="112"/>
      <c r="BB185" s="112"/>
      <c r="BC185" s="112"/>
      <c r="BD185" s="112"/>
      <c r="BE185" s="112"/>
      <c r="BF185" s="112"/>
      <c r="BG185" s="112"/>
      <c r="BH185" s="37"/>
      <c r="BI185" s="37"/>
      <c r="BJ185" s="37"/>
      <c r="BK185" s="37"/>
      <c r="BL185" s="37"/>
      <c r="BM185" s="37"/>
      <c r="BN185" s="37"/>
      <c r="BO185" s="37"/>
      <c r="BP185" s="153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</row>
    <row r="186" spans="14:84" s="114" customFormat="1" x14ac:dyDescent="0.25">
      <c r="N186" s="37"/>
      <c r="O186" s="37"/>
      <c r="P186" s="37"/>
      <c r="Q186" s="37"/>
      <c r="R186" s="201"/>
      <c r="S186" s="193"/>
      <c r="T186" s="37"/>
      <c r="U186" s="37"/>
      <c r="V186" s="37"/>
      <c r="W186" s="37"/>
      <c r="X186" s="112"/>
      <c r="Y186" s="37"/>
      <c r="Z186" s="37"/>
      <c r="AA186" s="37"/>
      <c r="AB186" s="37"/>
      <c r="AC186" s="112"/>
      <c r="AD186" s="37"/>
      <c r="AE186" s="37"/>
      <c r="AF186" s="37"/>
      <c r="AG186" s="37"/>
      <c r="AH186" s="112"/>
      <c r="AI186" s="37"/>
      <c r="AJ186" s="37"/>
      <c r="AK186" s="37"/>
      <c r="AL186" s="37"/>
      <c r="AM186" s="112"/>
      <c r="AN186" s="37"/>
      <c r="AO186" s="37"/>
      <c r="AP186" s="37"/>
      <c r="AQ186" s="37"/>
      <c r="AR186" s="112"/>
      <c r="AS186" s="37"/>
      <c r="AT186" s="37"/>
      <c r="AU186" s="37"/>
      <c r="AV186" s="37"/>
      <c r="AW186" s="112"/>
      <c r="AX186" s="112"/>
      <c r="AY186" s="112"/>
      <c r="AZ186" s="112"/>
      <c r="BA186" s="112"/>
      <c r="BB186" s="112"/>
      <c r="BC186" s="112"/>
      <c r="BD186" s="112"/>
      <c r="BE186" s="112"/>
      <c r="BF186" s="112"/>
      <c r="BG186" s="112"/>
      <c r="BH186" s="37"/>
      <c r="BI186" s="37"/>
      <c r="BJ186" s="37"/>
      <c r="BK186" s="37"/>
      <c r="BL186" s="37"/>
      <c r="BM186" s="37"/>
      <c r="BN186" s="37"/>
      <c r="BO186" s="37"/>
      <c r="BP186" s="153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</row>
    <row r="187" spans="14:84" s="114" customFormat="1" x14ac:dyDescent="0.25">
      <c r="N187" s="37"/>
      <c r="O187" s="37"/>
      <c r="P187" s="37"/>
      <c r="Q187" s="37"/>
      <c r="R187" s="201"/>
      <c r="S187" s="193"/>
      <c r="T187" s="37"/>
      <c r="U187" s="37"/>
      <c r="V187" s="37"/>
      <c r="W187" s="37"/>
      <c r="X187" s="112"/>
      <c r="Y187" s="37"/>
      <c r="Z187" s="37"/>
      <c r="AA187" s="37"/>
      <c r="AB187" s="37"/>
      <c r="AC187" s="112"/>
      <c r="AD187" s="37"/>
      <c r="AE187" s="37"/>
      <c r="AF187" s="37"/>
      <c r="AG187" s="37"/>
      <c r="AH187" s="112"/>
      <c r="AI187" s="37"/>
      <c r="AJ187" s="37"/>
      <c r="AK187" s="37"/>
      <c r="AL187" s="37"/>
      <c r="AM187" s="112"/>
      <c r="AN187" s="37"/>
      <c r="AO187" s="37"/>
      <c r="AP187" s="37"/>
      <c r="AQ187" s="37"/>
      <c r="AR187" s="112"/>
      <c r="AS187" s="37"/>
      <c r="AT187" s="37"/>
      <c r="AU187" s="37"/>
      <c r="AV187" s="37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37"/>
      <c r="BI187" s="37"/>
      <c r="BJ187" s="37"/>
      <c r="BK187" s="37"/>
      <c r="BL187" s="37"/>
      <c r="BM187" s="37"/>
      <c r="BN187" s="37"/>
      <c r="BO187" s="37"/>
      <c r="BP187" s="153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</row>
    <row r="188" spans="14:84" s="114" customFormat="1" x14ac:dyDescent="0.25">
      <c r="N188" s="37"/>
      <c r="O188" s="37"/>
      <c r="P188" s="37"/>
      <c r="Q188" s="37"/>
      <c r="R188" s="201"/>
      <c r="S188" s="193"/>
      <c r="T188" s="37"/>
      <c r="U188" s="37"/>
      <c r="V188" s="37"/>
      <c r="W188" s="37"/>
      <c r="X188" s="112"/>
      <c r="Y188" s="37"/>
      <c r="Z188" s="37"/>
      <c r="AA188" s="37"/>
      <c r="AB188" s="37"/>
      <c r="AC188" s="112"/>
      <c r="AD188" s="37"/>
      <c r="AE188" s="37"/>
      <c r="AF188" s="37"/>
      <c r="AG188" s="37"/>
      <c r="AH188" s="112"/>
      <c r="AI188" s="37"/>
      <c r="AJ188" s="37"/>
      <c r="AK188" s="37"/>
      <c r="AL188" s="37"/>
      <c r="AM188" s="112"/>
      <c r="AN188" s="37"/>
      <c r="AO188" s="37"/>
      <c r="AP188" s="37"/>
      <c r="AQ188" s="37"/>
      <c r="AR188" s="112"/>
      <c r="AS188" s="37"/>
      <c r="AT188" s="37"/>
      <c r="AU188" s="37"/>
      <c r="AV188" s="37"/>
      <c r="AW188" s="112"/>
      <c r="AX188" s="112"/>
      <c r="AY188" s="112"/>
      <c r="AZ188" s="112"/>
      <c r="BA188" s="112"/>
      <c r="BB188" s="112"/>
      <c r="BC188" s="112"/>
      <c r="BD188" s="112"/>
      <c r="BE188" s="112"/>
      <c r="BF188" s="112"/>
      <c r="BG188" s="112"/>
      <c r="BH188" s="37"/>
      <c r="BI188" s="37"/>
      <c r="BJ188" s="37"/>
      <c r="BK188" s="37"/>
      <c r="BL188" s="37"/>
      <c r="BM188" s="37"/>
      <c r="BN188" s="37"/>
      <c r="BO188" s="37"/>
      <c r="BP188" s="153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</row>
    <row r="189" spans="14:84" s="114" customFormat="1" x14ac:dyDescent="0.25">
      <c r="N189" s="37"/>
      <c r="O189" s="37"/>
      <c r="P189" s="37"/>
      <c r="Q189" s="37"/>
      <c r="R189" s="201"/>
      <c r="S189" s="193"/>
      <c r="T189" s="37"/>
      <c r="U189" s="37"/>
      <c r="V189" s="37"/>
      <c r="W189" s="37"/>
      <c r="X189" s="112"/>
      <c r="Y189" s="37"/>
      <c r="Z189" s="37"/>
      <c r="AA189" s="37"/>
      <c r="AB189" s="37"/>
      <c r="AC189" s="112"/>
      <c r="AD189" s="37"/>
      <c r="AE189" s="37"/>
      <c r="AF189" s="37"/>
      <c r="AG189" s="37"/>
      <c r="AH189" s="112"/>
      <c r="AI189" s="37"/>
      <c r="AJ189" s="37"/>
      <c r="AK189" s="37"/>
      <c r="AL189" s="37"/>
      <c r="AM189" s="112"/>
      <c r="AN189" s="37"/>
      <c r="AO189" s="37"/>
      <c r="AP189" s="37"/>
      <c r="AQ189" s="37"/>
      <c r="AR189" s="112"/>
      <c r="AS189" s="37"/>
      <c r="AT189" s="37"/>
      <c r="AU189" s="37"/>
      <c r="AV189" s="37"/>
      <c r="AW189" s="112"/>
      <c r="AX189" s="112"/>
      <c r="AY189" s="112"/>
      <c r="AZ189" s="112"/>
      <c r="BA189" s="112"/>
      <c r="BB189" s="112"/>
      <c r="BC189" s="112"/>
      <c r="BD189" s="112"/>
      <c r="BE189" s="112"/>
      <c r="BF189" s="112"/>
      <c r="BG189" s="112"/>
      <c r="BH189" s="37"/>
      <c r="BI189" s="37"/>
      <c r="BJ189" s="37"/>
      <c r="BK189" s="37"/>
      <c r="BL189" s="37"/>
      <c r="BM189" s="37"/>
      <c r="BN189" s="37"/>
      <c r="BO189" s="37"/>
      <c r="BP189" s="153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</row>
    <row r="190" spans="14:84" s="114" customFormat="1" x14ac:dyDescent="0.25">
      <c r="N190" s="37"/>
      <c r="O190" s="37"/>
      <c r="P190" s="37"/>
      <c r="Q190" s="37"/>
      <c r="R190" s="201"/>
      <c r="S190" s="193"/>
      <c r="T190" s="37"/>
      <c r="U190" s="37"/>
      <c r="V190" s="37"/>
      <c r="W190" s="37"/>
      <c r="X190" s="112"/>
      <c r="Y190" s="37"/>
      <c r="Z190" s="37"/>
      <c r="AA190" s="37"/>
      <c r="AB190" s="37"/>
      <c r="AC190" s="112"/>
      <c r="AD190" s="37"/>
      <c r="AE190" s="37"/>
      <c r="AF190" s="37"/>
      <c r="AG190" s="37"/>
      <c r="AH190" s="112"/>
      <c r="AI190" s="37"/>
      <c r="AJ190" s="37"/>
      <c r="AK190" s="37"/>
      <c r="AL190" s="37"/>
      <c r="AM190" s="112"/>
      <c r="AN190" s="37"/>
      <c r="AO190" s="37"/>
      <c r="AP190" s="37"/>
      <c r="AQ190" s="37"/>
      <c r="AR190" s="112"/>
      <c r="AS190" s="37"/>
      <c r="AT190" s="37"/>
      <c r="AU190" s="37"/>
      <c r="AV190" s="37"/>
      <c r="AW190" s="112"/>
      <c r="AX190" s="112"/>
      <c r="AY190" s="112"/>
      <c r="AZ190" s="112"/>
      <c r="BA190" s="112"/>
      <c r="BB190" s="112"/>
      <c r="BC190" s="112"/>
      <c r="BD190" s="112"/>
      <c r="BE190" s="112"/>
      <c r="BF190" s="112"/>
      <c r="BG190" s="112"/>
      <c r="BH190" s="37"/>
      <c r="BI190" s="37"/>
      <c r="BJ190" s="37"/>
      <c r="BK190" s="37"/>
      <c r="BL190" s="37"/>
      <c r="BM190" s="37"/>
      <c r="BN190" s="37"/>
      <c r="BO190" s="37"/>
      <c r="BP190" s="153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</row>
    <row r="191" spans="14:84" s="114" customFormat="1" x14ac:dyDescent="0.25">
      <c r="N191" s="37"/>
      <c r="O191" s="37"/>
      <c r="P191" s="37"/>
      <c r="Q191" s="37"/>
      <c r="R191" s="201"/>
      <c r="S191" s="193"/>
      <c r="T191" s="37"/>
      <c r="U191" s="37"/>
      <c r="V191" s="37"/>
      <c r="W191" s="37"/>
      <c r="X191" s="112"/>
      <c r="Y191" s="37"/>
      <c r="Z191" s="37"/>
      <c r="AA191" s="37"/>
      <c r="AB191" s="37"/>
      <c r="AC191" s="112"/>
      <c r="AD191" s="37"/>
      <c r="AE191" s="37"/>
      <c r="AF191" s="37"/>
      <c r="AG191" s="37"/>
      <c r="AH191" s="112"/>
      <c r="AI191" s="37"/>
      <c r="AJ191" s="37"/>
      <c r="AK191" s="37"/>
      <c r="AL191" s="37"/>
      <c r="AM191" s="112"/>
      <c r="AN191" s="37"/>
      <c r="AO191" s="37"/>
      <c r="AP191" s="37"/>
      <c r="AQ191" s="37"/>
      <c r="AR191" s="112"/>
      <c r="AS191" s="37"/>
      <c r="AT191" s="37"/>
      <c r="AU191" s="37"/>
      <c r="AV191" s="37"/>
      <c r="AW191" s="112"/>
      <c r="AX191" s="112"/>
      <c r="AY191" s="112"/>
      <c r="AZ191" s="112"/>
      <c r="BA191" s="112"/>
      <c r="BB191" s="112"/>
      <c r="BC191" s="112"/>
      <c r="BD191" s="112"/>
      <c r="BE191" s="112"/>
      <c r="BF191" s="112"/>
      <c r="BG191" s="112"/>
      <c r="BH191" s="37"/>
      <c r="BI191" s="37"/>
      <c r="BJ191" s="37"/>
      <c r="BK191" s="37"/>
      <c r="BL191" s="37"/>
      <c r="BM191" s="37"/>
      <c r="BN191" s="37"/>
      <c r="BO191" s="37"/>
      <c r="BP191" s="153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</row>
    <row r="192" spans="14:84" s="114" customFormat="1" x14ac:dyDescent="0.25">
      <c r="N192" s="37"/>
      <c r="O192" s="37"/>
      <c r="P192" s="37"/>
      <c r="Q192" s="37"/>
      <c r="R192" s="201"/>
      <c r="S192" s="193"/>
      <c r="T192" s="37"/>
      <c r="U192" s="37"/>
      <c r="V192" s="37"/>
      <c r="W192" s="37"/>
      <c r="X192" s="112"/>
      <c r="Y192" s="37"/>
      <c r="Z192" s="37"/>
      <c r="AA192" s="37"/>
      <c r="AB192" s="37"/>
      <c r="AC192" s="112"/>
      <c r="AD192" s="37"/>
      <c r="AE192" s="37"/>
      <c r="AF192" s="37"/>
      <c r="AG192" s="37"/>
      <c r="AH192" s="112"/>
      <c r="AI192" s="37"/>
      <c r="AJ192" s="37"/>
      <c r="AK192" s="37"/>
      <c r="AL192" s="37"/>
      <c r="AM192" s="112"/>
      <c r="AN192" s="37"/>
      <c r="AO192" s="37"/>
      <c r="AP192" s="37"/>
      <c r="AQ192" s="37"/>
      <c r="AR192" s="112"/>
      <c r="AS192" s="37"/>
      <c r="AT192" s="37"/>
      <c r="AU192" s="37"/>
      <c r="AV192" s="37"/>
      <c r="AW192" s="112"/>
      <c r="AX192" s="112"/>
      <c r="AY192" s="112"/>
      <c r="AZ192" s="112"/>
      <c r="BA192" s="112"/>
      <c r="BB192" s="112"/>
      <c r="BC192" s="112"/>
      <c r="BD192" s="112"/>
      <c r="BE192" s="112"/>
      <c r="BF192" s="112"/>
      <c r="BG192" s="112"/>
      <c r="BH192" s="37"/>
      <c r="BI192" s="37"/>
      <c r="BJ192" s="37"/>
      <c r="BK192" s="37"/>
      <c r="BL192" s="37"/>
      <c r="BM192" s="37"/>
      <c r="BN192" s="37"/>
      <c r="BO192" s="37"/>
      <c r="BP192" s="153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</row>
    <row r="193" spans="14:84" s="114" customFormat="1" x14ac:dyDescent="0.25">
      <c r="N193" s="37"/>
      <c r="O193" s="37"/>
      <c r="P193" s="37"/>
      <c r="Q193" s="37"/>
      <c r="R193" s="201"/>
      <c r="S193" s="193"/>
      <c r="T193" s="37"/>
      <c r="U193" s="37"/>
      <c r="V193" s="37"/>
      <c r="W193" s="37"/>
      <c r="X193" s="112"/>
      <c r="Y193" s="37"/>
      <c r="Z193" s="37"/>
      <c r="AA193" s="37"/>
      <c r="AB193" s="37"/>
      <c r="AC193" s="112"/>
      <c r="AD193" s="37"/>
      <c r="AE193" s="37"/>
      <c r="AF193" s="37"/>
      <c r="AG193" s="37"/>
      <c r="AH193" s="112"/>
      <c r="AI193" s="37"/>
      <c r="AJ193" s="37"/>
      <c r="AK193" s="37"/>
      <c r="AL193" s="37"/>
      <c r="AM193" s="112"/>
      <c r="AN193" s="37"/>
      <c r="AO193" s="37"/>
      <c r="AP193" s="37"/>
      <c r="AQ193" s="37"/>
      <c r="AR193" s="112"/>
      <c r="AS193" s="37"/>
      <c r="AT193" s="37"/>
      <c r="AU193" s="37"/>
      <c r="AV193" s="37"/>
      <c r="AW193" s="112"/>
      <c r="AX193" s="112"/>
      <c r="AY193" s="112"/>
      <c r="AZ193" s="112"/>
      <c r="BA193" s="112"/>
      <c r="BB193" s="112"/>
      <c r="BC193" s="112"/>
      <c r="BD193" s="112"/>
      <c r="BE193" s="112"/>
      <c r="BF193" s="112"/>
      <c r="BG193" s="112"/>
      <c r="BH193" s="37"/>
      <c r="BI193" s="37"/>
      <c r="BJ193" s="37"/>
      <c r="BK193" s="37"/>
      <c r="BL193" s="37"/>
      <c r="BM193" s="37"/>
      <c r="BN193" s="37"/>
      <c r="BO193" s="37"/>
      <c r="BP193" s="153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</row>
    <row r="194" spans="14:84" s="114" customFormat="1" x14ac:dyDescent="0.25">
      <c r="N194" s="37"/>
      <c r="O194" s="37"/>
      <c r="P194" s="37"/>
      <c r="Q194" s="37"/>
      <c r="R194" s="201"/>
      <c r="S194" s="193"/>
      <c r="T194" s="37"/>
      <c r="U194" s="37"/>
      <c r="V194" s="37"/>
      <c r="W194" s="37"/>
      <c r="X194" s="112"/>
      <c r="Y194" s="37"/>
      <c r="Z194" s="37"/>
      <c r="AA194" s="37"/>
      <c r="AB194" s="37"/>
      <c r="AC194" s="112"/>
      <c r="AD194" s="37"/>
      <c r="AE194" s="37"/>
      <c r="AF194" s="37"/>
      <c r="AG194" s="37"/>
      <c r="AH194" s="112"/>
      <c r="AI194" s="37"/>
      <c r="AJ194" s="37"/>
      <c r="AK194" s="37"/>
      <c r="AL194" s="37"/>
      <c r="AM194" s="112"/>
      <c r="AN194" s="37"/>
      <c r="AO194" s="37"/>
      <c r="AP194" s="37"/>
      <c r="AQ194" s="37"/>
      <c r="AR194" s="112"/>
      <c r="AS194" s="37"/>
      <c r="AT194" s="37"/>
      <c r="AU194" s="37"/>
      <c r="AV194" s="37"/>
      <c r="AW194" s="112"/>
      <c r="AX194" s="112"/>
      <c r="AY194" s="112"/>
      <c r="AZ194" s="112"/>
      <c r="BA194" s="112"/>
      <c r="BB194" s="112"/>
      <c r="BC194" s="112"/>
      <c r="BD194" s="112"/>
      <c r="BE194" s="112"/>
      <c r="BF194" s="112"/>
      <c r="BG194" s="112"/>
      <c r="BH194" s="37"/>
      <c r="BI194" s="37"/>
      <c r="BJ194" s="37"/>
      <c r="BK194" s="37"/>
      <c r="BL194" s="37"/>
      <c r="BM194" s="37"/>
      <c r="BN194" s="37"/>
      <c r="BO194" s="37"/>
      <c r="BP194" s="153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</row>
    <row r="195" spans="14:84" s="114" customFormat="1" x14ac:dyDescent="0.25">
      <c r="N195" s="37"/>
      <c r="O195" s="37"/>
      <c r="P195" s="37"/>
      <c r="Q195" s="37"/>
      <c r="R195" s="201"/>
      <c r="S195" s="193"/>
      <c r="T195" s="37"/>
      <c r="U195" s="37"/>
      <c r="V195" s="37"/>
      <c r="W195" s="37"/>
      <c r="X195" s="112"/>
      <c r="Y195" s="37"/>
      <c r="Z195" s="37"/>
      <c r="AA195" s="37"/>
      <c r="AB195" s="37"/>
      <c r="AC195" s="112"/>
      <c r="AD195" s="37"/>
      <c r="AE195" s="37"/>
      <c r="AF195" s="37"/>
      <c r="AG195" s="37"/>
      <c r="AH195" s="112"/>
      <c r="AI195" s="37"/>
      <c r="AJ195" s="37"/>
      <c r="AK195" s="37"/>
      <c r="AL195" s="37"/>
      <c r="AM195" s="112"/>
      <c r="AN195" s="37"/>
      <c r="AO195" s="37"/>
      <c r="AP195" s="37"/>
      <c r="AQ195" s="37"/>
      <c r="AR195" s="112"/>
      <c r="AS195" s="37"/>
      <c r="AT195" s="37"/>
      <c r="AU195" s="37"/>
      <c r="AV195" s="37"/>
      <c r="AW195" s="112"/>
      <c r="AX195" s="112"/>
      <c r="AY195" s="112"/>
      <c r="AZ195" s="112"/>
      <c r="BA195" s="112"/>
      <c r="BB195" s="112"/>
      <c r="BC195" s="112"/>
      <c r="BD195" s="112"/>
      <c r="BE195" s="112"/>
      <c r="BF195" s="112"/>
      <c r="BG195" s="112"/>
      <c r="BH195" s="37"/>
      <c r="BI195" s="37"/>
      <c r="BJ195" s="37"/>
      <c r="BK195" s="37"/>
      <c r="BL195" s="37"/>
      <c r="BM195" s="37"/>
      <c r="BN195" s="37"/>
      <c r="BO195" s="37"/>
      <c r="BP195" s="153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</row>
    <row r="196" spans="14:84" s="114" customFormat="1" x14ac:dyDescent="0.25">
      <c r="N196" s="37"/>
      <c r="O196" s="37"/>
      <c r="P196" s="37"/>
      <c r="Q196" s="37"/>
      <c r="R196" s="201"/>
      <c r="S196" s="193"/>
      <c r="T196" s="37"/>
      <c r="U196" s="37"/>
      <c r="V196" s="37"/>
      <c r="W196" s="37"/>
      <c r="X196" s="112"/>
      <c r="Y196" s="37"/>
      <c r="Z196" s="37"/>
      <c r="AA196" s="37"/>
      <c r="AB196" s="37"/>
      <c r="AC196" s="112"/>
      <c r="AD196" s="37"/>
      <c r="AE196" s="37"/>
      <c r="AF196" s="37"/>
      <c r="AG196" s="37"/>
      <c r="AH196" s="112"/>
      <c r="AI196" s="37"/>
      <c r="AJ196" s="37"/>
      <c r="AK196" s="37"/>
      <c r="AL196" s="37"/>
      <c r="AM196" s="112"/>
      <c r="AN196" s="37"/>
      <c r="AO196" s="37"/>
      <c r="AP196" s="37"/>
      <c r="AQ196" s="37"/>
      <c r="AR196" s="112"/>
      <c r="AS196" s="37"/>
      <c r="AT196" s="37"/>
      <c r="AU196" s="37"/>
      <c r="AV196" s="37"/>
      <c r="AW196" s="112"/>
      <c r="AX196" s="112"/>
      <c r="AY196" s="112"/>
      <c r="AZ196" s="112"/>
      <c r="BA196" s="112"/>
      <c r="BB196" s="112"/>
      <c r="BC196" s="112"/>
      <c r="BD196" s="112"/>
      <c r="BE196" s="112"/>
      <c r="BF196" s="112"/>
      <c r="BG196" s="112"/>
      <c r="BH196" s="37"/>
      <c r="BI196" s="37"/>
      <c r="BJ196" s="37"/>
      <c r="BK196" s="37"/>
      <c r="BL196" s="37"/>
      <c r="BM196" s="37"/>
      <c r="BN196" s="37"/>
      <c r="BO196" s="37"/>
      <c r="BP196" s="153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</row>
    <row r="197" spans="14:84" s="114" customFormat="1" x14ac:dyDescent="0.25">
      <c r="N197" s="37"/>
      <c r="O197" s="37"/>
      <c r="P197" s="37"/>
      <c r="Q197" s="37"/>
      <c r="R197" s="201"/>
      <c r="S197" s="193"/>
      <c r="T197" s="37"/>
      <c r="U197" s="37"/>
      <c r="V197" s="37"/>
      <c r="W197" s="37"/>
      <c r="X197" s="112"/>
      <c r="Y197" s="37"/>
      <c r="Z197" s="37"/>
      <c r="AA197" s="37"/>
      <c r="AB197" s="37"/>
      <c r="AC197" s="112"/>
      <c r="AD197" s="37"/>
      <c r="AE197" s="37"/>
      <c r="AF197" s="37"/>
      <c r="AG197" s="37"/>
      <c r="AH197" s="112"/>
      <c r="AI197" s="37"/>
      <c r="AJ197" s="37"/>
      <c r="AK197" s="37"/>
      <c r="AL197" s="37"/>
      <c r="AM197" s="112"/>
      <c r="AN197" s="37"/>
      <c r="AO197" s="37"/>
      <c r="AP197" s="37"/>
      <c r="AQ197" s="37"/>
      <c r="AR197" s="112"/>
      <c r="AS197" s="37"/>
      <c r="AT197" s="37"/>
      <c r="AU197" s="37"/>
      <c r="AV197" s="37"/>
      <c r="AW197" s="112"/>
      <c r="AX197" s="112"/>
      <c r="AY197" s="112"/>
      <c r="AZ197" s="112"/>
      <c r="BA197" s="112"/>
      <c r="BB197" s="112"/>
      <c r="BC197" s="112"/>
      <c r="BD197" s="112"/>
      <c r="BE197" s="112"/>
      <c r="BF197" s="112"/>
      <c r="BG197" s="112"/>
      <c r="BH197" s="37"/>
      <c r="BI197" s="37"/>
      <c r="BJ197" s="37"/>
      <c r="BK197" s="37"/>
      <c r="BL197" s="37"/>
      <c r="BM197" s="37"/>
      <c r="BN197" s="37"/>
      <c r="BO197" s="37"/>
      <c r="BP197" s="153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</row>
    <row r="198" spans="14:84" s="114" customFormat="1" x14ac:dyDescent="0.25">
      <c r="N198" s="37"/>
      <c r="O198" s="37"/>
      <c r="P198" s="37"/>
      <c r="Q198" s="37"/>
      <c r="R198" s="201"/>
      <c r="S198" s="193"/>
      <c r="T198" s="37"/>
      <c r="U198" s="37"/>
      <c r="V198" s="37"/>
      <c r="W198" s="37"/>
      <c r="X198" s="112"/>
      <c r="Y198" s="37"/>
      <c r="Z198" s="37"/>
      <c r="AA198" s="37"/>
      <c r="AB198" s="37"/>
      <c r="AC198" s="112"/>
      <c r="AD198" s="37"/>
      <c r="AE198" s="37"/>
      <c r="AF198" s="37"/>
      <c r="AG198" s="37"/>
      <c r="AH198" s="112"/>
      <c r="AI198" s="37"/>
      <c r="AJ198" s="37"/>
      <c r="AK198" s="37"/>
      <c r="AL198" s="37"/>
      <c r="AM198" s="112"/>
      <c r="AN198" s="37"/>
      <c r="AO198" s="37"/>
      <c r="AP198" s="37"/>
      <c r="AQ198" s="37"/>
      <c r="AR198" s="112"/>
      <c r="AS198" s="37"/>
      <c r="AT198" s="37"/>
      <c r="AU198" s="37"/>
      <c r="AV198" s="37"/>
      <c r="AW198" s="112"/>
      <c r="AX198" s="112"/>
      <c r="AY198" s="112"/>
      <c r="AZ198" s="112"/>
      <c r="BA198" s="112"/>
      <c r="BB198" s="112"/>
      <c r="BC198" s="112"/>
      <c r="BD198" s="112"/>
      <c r="BE198" s="112"/>
      <c r="BF198" s="112"/>
      <c r="BG198" s="112"/>
      <c r="BH198" s="37"/>
      <c r="BI198" s="37"/>
      <c r="BJ198" s="37"/>
      <c r="BK198" s="37"/>
      <c r="BL198" s="37"/>
      <c r="BM198" s="37"/>
      <c r="BN198" s="37"/>
      <c r="BO198" s="37"/>
      <c r="BP198" s="153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</row>
    <row r="199" spans="14:84" s="114" customFormat="1" x14ac:dyDescent="0.25">
      <c r="N199" s="37"/>
      <c r="O199" s="37"/>
      <c r="P199" s="37"/>
      <c r="Q199" s="37"/>
      <c r="R199" s="201"/>
      <c r="S199" s="193"/>
      <c r="T199" s="37"/>
      <c r="U199" s="37"/>
      <c r="V199" s="37"/>
      <c r="W199" s="37"/>
      <c r="X199" s="112"/>
      <c r="Y199" s="37"/>
      <c r="Z199" s="37"/>
      <c r="AA199" s="37"/>
      <c r="AB199" s="37"/>
      <c r="AC199" s="112"/>
      <c r="AD199" s="37"/>
      <c r="AE199" s="37"/>
      <c r="AF199" s="37"/>
      <c r="AG199" s="37"/>
      <c r="AH199" s="112"/>
      <c r="AI199" s="37"/>
      <c r="AJ199" s="37"/>
      <c r="AK199" s="37"/>
      <c r="AL199" s="37"/>
      <c r="AM199" s="112"/>
      <c r="AN199" s="37"/>
      <c r="AO199" s="37"/>
      <c r="AP199" s="37"/>
      <c r="AQ199" s="37"/>
      <c r="AR199" s="112"/>
      <c r="AS199" s="37"/>
      <c r="AT199" s="37"/>
      <c r="AU199" s="37"/>
      <c r="AV199" s="37"/>
      <c r="AW199" s="112"/>
      <c r="AX199" s="112"/>
      <c r="AY199" s="112"/>
      <c r="AZ199" s="112"/>
      <c r="BA199" s="112"/>
      <c r="BB199" s="112"/>
      <c r="BC199" s="112"/>
      <c r="BD199" s="112"/>
      <c r="BE199" s="112"/>
      <c r="BF199" s="112"/>
      <c r="BG199" s="112"/>
      <c r="BH199" s="37"/>
      <c r="BI199" s="37"/>
      <c r="BJ199" s="37"/>
      <c r="BK199" s="37"/>
      <c r="BL199" s="37"/>
      <c r="BM199" s="37"/>
      <c r="BN199" s="37"/>
      <c r="BO199" s="37"/>
      <c r="BP199" s="153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</row>
    <row r="200" spans="14:84" s="114" customFormat="1" x14ac:dyDescent="0.25">
      <c r="N200" s="37"/>
      <c r="O200" s="37"/>
      <c r="P200" s="37"/>
      <c r="Q200" s="37"/>
      <c r="R200" s="201"/>
      <c r="S200" s="193"/>
      <c r="T200" s="37"/>
      <c r="U200" s="37"/>
      <c r="V200" s="37"/>
      <c r="W200" s="37"/>
      <c r="X200" s="112"/>
      <c r="Y200" s="37"/>
      <c r="Z200" s="37"/>
      <c r="AA200" s="37"/>
      <c r="AB200" s="37"/>
      <c r="AC200" s="112"/>
      <c r="AD200" s="37"/>
      <c r="AE200" s="37"/>
      <c r="AF200" s="37"/>
      <c r="AG200" s="37"/>
      <c r="AH200" s="112"/>
      <c r="AI200" s="37"/>
      <c r="AJ200" s="37"/>
      <c r="AK200" s="37"/>
      <c r="AL200" s="37"/>
      <c r="AM200" s="112"/>
      <c r="AN200" s="37"/>
      <c r="AO200" s="37"/>
      <c r="AP200" s="37"/>
      <c r="AQ200" s="37"/>
      <c r="AR200" s="112"/>
      <c r="AS200" s="37"/>
      <c r="AT200" s="37"/>
      <c r="AU200" s="37"/>
      <c r="AV200" s="37"/>
      <c r="AW200" s="112"/>
      <c r="AX200" s="112"/>
      <c r="AY200" s="112"/>
      <c r="AZ200" s="112"/>
      <c r="BA200" s="112"/>
      <c r="BB200" s="112"/>
      <c r="BC200" s="112"/>
      <c r="BD200" s="112"/>
      <c r="BE200" s="112"/>
      <c r="BF200" s="112"/>
      <c r="BG200" s="112"/>
      <c r="BH200" s="37"/>
      <c r="BI200" s="37"/>
      <c r="BJ200" s="37"/>
      <c r="BK200" s="37"/>
      <c r="BL200" s="37"/>
      <c r="BM200" s="37"/>
      <c r="BN200" s="37"/>
      <c r="BO200" s="37"/>
      <c r="BP200" s="153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</row>
    <row r="201" spans="14:84" s="114" customFormat="1" x14ac:dyDescent="0.25">
      <c r="N201" s="37"/>
      <c r="O201" s="37"/>
      <c r="P201" s="37"/>
      <c r="Q201" s="37"/>
      <c r="R201" s="201"/>
      <c r="S201" s="193"/>
      <c r="T201" s="37"/>
      <c r="U201" s="37"/>
      <c r="V201" s="37"/>
      <c r="W201" s="37"/>
      <c r="X201" s="112"/>
      <c r="Y201" s="37"/>
      <c r="Z201" s="37"/>
      <c r="AA201" s="37"/>
      <c r="AB201" s="37"/>
      <c r="AC201" s="112"/>
      <c r="AD201" s="37"/>
      <c r="AE201" s="37"/>
      <c r="AF201" s="37"/>
      <c r="AG201" s="37"/>
      <c r="AH201" s="112"/>
      <c r="AI201" s="37"/>
      <c r="AJ201" s="37"/>
      <c r="AK201" s="37"/>
      <c r="AL201" s="37"/>
      <c r="AM201" s="112"/>
      <c r="AN201" s="37"/>
      <c r="AO201" s="37"/>
      <c r="AP201" s="37"/>
      <c r="AQ201" s="37"/>
      <c r="AR201" s="112"/>
      <c r="AS201" s="37"/>
      <c r="AT201" s="37"/>
      <c r="AU201" s="37"/>
      <c r="AV201" s="37"/>
      <c r="AW201" s="112"/>
      <c r="AX201" s="112"/>
      <c r="AY201" s="112"/>
      <c r="AZ201" s="112"/>
      <c r="BA201" s="112"/>
      <c r="BB201" s="112"/>
      <c r="BC201" s="112"/>
      <c r="BD201" s="112"/>
      <c r="BE201" s="112"/>
      <c r="BF201" s="112"/>
      <c r="BG201" s="112"/>
      <c r="BH201" s="37"/>
      <c r="BI201" s="37"/>
      <c r="BJ201" s="37"/>
      <c r="BK201" s="37"/>
      <c r="BL201" s="37"/>
      <c r="BM201" s="37"/>
      <c r="BN201" s="37"/>
      <c r="BO201" s="37"/>
      <c r="BP201" s="153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</row>
    <row r="202" spans="14:84" s="114" customFormat="1" x14ac:dyDescent="0.25">
      <c r="N202" s="37"/>
      <c r="O202" s="37"/>
      <c r="P202" s="37"/>
      <c r="Q202" s="37"/>
      <c r="R202" s="201"/>
      <c r="S202" s="193"/>
      <c r="T202" s="37"/>
      <c r="U202" s="37"/>
      <c r="V202" s="37"/>
      <c r="W202" s="37"/>
      <c r="X202" s="112"/>
      <c r="Y202" s="37"/>
      <c r="Z202" s="37"/>
      <c r="AA202" s="37"/>
      <c r="AB202" s="37"/>
      <c r="AC202" s="112"/>
      <c r="AD202" s="37"/>
      <c r="AE202" s="37"/>
      <c r="AF202" s="37"/>
      <c r="AG202" s="37"/>
      <c r="AH202" s="112"/>
      <c r="AI202" s="37"/>
      <c r="AJ202" s="37"/>
      <c r="AK202" s="37"/>
      <c r="AL202" s="37"/>
      <c r="AM202" s="112"/>
      <c r="AN202" s="37"/>
      <c r="AO202" s="37"/>
      <c r="AP202" s="37"/>
      <c r="AQ202" s="37"/>
      <c r="AR202" s="112"/>
      <c r="AS202" s="37"/>
      <c r="AT202" s="37"/>
      <c r="AU202" s="37"/>
      <c r="AV202" s="37"/>
      <c r="AW202" s="112"/>
      <c r="AX202" s="112"/>
      <c r="AY202" s="112"/>
      <c r="AZ202" s="112"/>
      <c r="BA202" s="112"/>
      <c r="BB202" s="112"/>
      <c r="BC202" s="112"/>
      <c r="BD202" s="112"/>
      <c r="BE202" s="112"/>
      <c r="BF202" s="112"/>
      <c r="BG202" s="112"/>
      <c r="BH202" s="37"/>
      <c r="BI202" s="37"/>
      <c r="BJ202" s="37"/>
      <c r="BK202" s="37"/>
      <c r="BL202" s="37"/>
      <c r="BM202" s="37"/>
      <c r="BN202" s="37"/>
      <c r="BO202" s="37"/>
      <c r="BP202" s="153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</row>
    <row r="203" spans="14:84" s="114" customFormat="1" x14ac:dyDescent="0.25">
      <c r="N203" s="37"/>
      <c r="O203" s="37"/>
      <c r="P203" s="37"/>
      <c r="Q203" s="37"/>
      <c r="R203" s="201"/>
      <c r="S203" s="193"/>
      <c r="T203" s="37"/>
      <c r="U203" s="37"/>
      <c r="V203" s="37"/>
      <c r="W203" s="37"/>
      <c r="X203" s="112"/>
      <c r="Y203" s="37"/>
      <c r="Z203" s="37"/>
      <c r="AA203" s="37"/>
      <c r="AB203" s="37"/>
      <c r="AC203" s="112"/>
      <c r="AD203" s="37"/>
      <c r="AE203" s="37"/>
      <c r="AF203" s="37"/>
      <c r="AG203" s="37"/>
      <c r="AH203" s="112"/>
      <c r="AI203" s="37"/>
      <c r="AJ203" s="37"/>
      <c r="AK203" s="37"/>
      <c r="AL203" s="37"/>
      <c r="AM203" s="112"/>
      <c r="AN203" s="37"/>
      <c r="AO203" s="37"/>
      <c r="AP203" s="37"/>
      <c r="AQ203" s="37"/>
      <c r="AR203" s="112"/>
      <c r="AS203" s="37"/>
      <c r="AT203" s="37"/>
      <c r="AU203" s="37"/>
      <c r="AV203" s="37"/>
      <c r="AW203" s="112"/>
      <c r="AX203" s="112"/>
      <c r="AY203" s="112"/>
      <c r="AZ203" s="112"/>
      <c r="BA203" s="112"/>
      <c r="BB203" s="112"/>
      <c r="BC203" s="112"/>
      <c r="BD203" s="112"/>
      <c r="BE203" s="112"/>
      <c r="BF203" s="112"/>
      <c r="BG203" s="112"/>
      <c r="BH203" s="37"/>
      <c r="BI203" s="37"/>
      <c r="BJ203" s="37"/>
      <c r="BK203" s="37"/>
      <c r="BL203" s="37"/>
      <c r="BM203" s="37"/>
      <c r="BN203" s="37"/>
      <c r="BO203" s="37"/>
      <c r="BP203" s="153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</row>
    <row r="204" spans="14:84" s="114" customFormat="1" x14ac:dyDescent="0.25">
      <c r="N204" s="37"/>
      <c r="O204" s="37"/>
      <c r="P204" s="37"/>
      <c r="Q204" s="37"/>
      <c r="R204" s="201"/>
      <c r="S204" s="193"/>
      <c r="T204" s="37"/>
      <c r="U204" s="37"/>
      <c r="V204" s="37"/>
      <c r="W204" s="37"/>
      <c r="X204" s="112"/>
      <c r="Y204" s="37"/>
      <c r="Z204" s="37"/>
      <c r="AA204" s="37"/>
      <c r="AB204" s="37"/>
      <c r="AC204" s="112"/>
      <c r="AD204" s="37"/>
      <c r="AE204" s="37"/>
      <c r="AF204" s="37"/>
      <c r="AG204" s="37"/>
      <c r="AH204" s="112"/>
      <c r="AI204" s="37"/>
      <c r="AJ204" s="37"/>
      <c r="AK204" s="37"/>
      <c r="AL204" s="37"/>
      <c r="AM204" s="112"/>
      <c r="AN204" s="37"/>
      <c r="AO204" s="37"/>
      <c r="AP204" s="37"/>
      <c r="AQ204" s="37"/>
      <c r="AR204" s="112"/>
      <c r="AS204" s="37"/>
      <c r="AT204" s="37"/>
      <c r="AU204" s="37"/>
      <c r="AV204" s="37"/>
      <c r="AW204" s="112"/>
      <c r="AX204" s="112"/>
      <c r="AY204" s="112"/>
      <c r="AZ204" s="112"/>
      <c r="BA204" s="112"/>
      <c r="BB204" s="112"/>
      <c r="BC204" s="112"/>
      <c r="BD204" s="112"/>
      <c r="BE204" s="112"/>
      <c r="BF204" s="112"/>
      <c r="BG204" s="112"/>
      <c r="BH204" s="37"/>
      <c r="BI204" s="37"/>
      <c r="BJ204" s="37"/>
      <c r="BK204" s="37"/>
      <c r="BL204" s="37"/>
      <c r="BM204" s="37"/>
      <c r="BN204" s="37"/>
      <c r="BO204" s="37"/>
      <c r="BP204" s="153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</row>
    <row r="205" spans="14:84" s="114" customFormat="1" x14ac:dyDescent="0.25">
      <c r="N205" s="37"/>
      <c r="O205" s="37"/>
      <c r="P205" s="37"/>
      <c r="Q205" s="37"/>
      <c r="R205" s="201"/>
      <c r="S205" s="193"/>
      <c r="T205" s="37"/>
      <c r="U205" s="37"/>
      <c r="V205" s="37"/>
      <c r="W205" s="37"/>
      <c r="X205" s="112"/>
      <c r="Y205" s="37"/>
      <c r="Z205" s="37"/>
      <c r="AA205" s="37"/>
      <c r="AB205" s="37"/>
      <c r="AC205" s="112"/>
      <c r="AD205" s="37"/>
      <c r="AE205" s="37"/>
      <c r="AF205" s="37"/>
      <c r="AG205" s="37"/>
      <c r="AH205" s="112"/>
      <c r="AI205" s="37"/>
      <c r="AJ205" s="37"/>
      <c r="AK205" s="37"/>
      <c r="AL205" s="37"/>
      <c r="AM205" s="112"/>
      <c r="AN205" s="37"/>
      <c r="AO205" s="37"/>
      <c r="AP205" s="37"/>
      <c r="AQ205" s="37"/>
      <c r="AR205" s="112"/>
      <c r="AS205" s="37"/>
      <c r="AT205" s="37"/>
      <c r="AU205" s="37"/>
      <c r="AV205" s="37"/>
      <c r="AW205" s="112"/>
      <c r="AX205" s="112"/>
      <c r="AY205" s="112"/>
      <c r="AZ205" s="112"/>
      <c r="BA205" s="112"/>
      <c r="BB205" s="112"/>
      <c r="BC205" s="112"/>
      <c r="BD205" s="112"/>
      <c r="BE205" s="112"/>
      <c r="BF205" s="112"/>
      <c r="BG205" s="112"/>
      <c r="BH205" s="37"/>
      <c r="BI205" s="37"/>
      <c r="BJ205" s="37"/>
      <c r="BK205" s="37"/>
      <c r="BL205" s="37"/>
      <c r="BM205" s="37"/>
      <c r="BN205" s="37"/>
      <c r="BO205" s="37"/>
      <c r="BP205" s="153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</row>
    <row r="206" spans="14:84" s="114" customFormat="1" x14ac:dyDescent="0.25">
      <c r="N206" s="37"/>
      <c r="O206" s="37"/>
      <c r="P206" s="37"/>
      <c r="Q206" s="37"/>
      <c r="R206" s="201"/>
      <c r="S206" s="193"/>
      <c r="T206" s="37"/>
      <c r="U206" s="37"/>
      <c r="V206" s="37"/>
      <c r="W206" s="37"/>
      <c r="X206" s="112"/>
      <c r="Y206" s="37"/>
      <c r="Z206" s="37"/>
      <c r="AA206" s="37"/>
      <c r="AB206" s="37"/>
      <c r="AC206" s="112"/>
      <c r="AD206" s="37"/>
      <c r="AE206" s="37"/>
      <c r="AF206" s="37"/>
      <c r="AG206" s="37"/>
      <c r="AH206" s="112"/>
      <c r="AI206" s="37"/>
      <c r="AJ206" s="37"/>
      <c r="AK206" s="37"/>
      <c r="AL206" s="37"/>
      <c r="AM206" s="112"/>
      <c r="AN206" s="37"/>
      <c r="AO206" s="37"/>
      <c r="AP206" s="37"/>
      <c r="AQ206" s="37"/>
      <c r="AR206" s="112"/>
      <c r="AS206" s="37"/>
      <c r="AT206" s="37"/>
      <c r="AU206" s="37"/>
      <c r="AV206" s="37"/>
      <c r="AW206" s="112"/>
      <c r="AX206" s="112"/>
      <c r="AY206" s="112"/>
      <c r="AZ206" s="112"/>
      <c r="BA206" s="112"/>
      <c r="BB206" s="112"/>
      <c r="BC206" s="112"/>
      <c r="BD206" s="112"/>
      <c r="BE206" s="112"/>
      <c r="BF206" s="112"/>
      <c r="BG206" s="112"/>
      <c r="BH206" s="37"/>
      <c r="BI206" s="37"/>
      <c r="BJ206" s="37"/>
      <c r="BK206" s="37"/>
      <c r="BL206" s="37"/>
      <c r="BM206" s="37"/>
      <c r="BN206" s="37"/>
      <c r="BO206" s="37"/>
      <c r="BP206" s="153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</row>
    <row r="207" spans="14:84" s="114" customFormat="1" x14ac:dyDescent="0.25">
      <c r="N207" s="37"/>
      <c r="O207" s="37"/>
      <c r="P207" s="37"/>
      <c r="Q207" s="37"/>
      <c r="R207" s="201"/>
      <c r="S207" s="193"/>
      <c r="T207" s="37"/>
      <c r="U207" s="37"/>
      <c r="V207" s="37"/>
      <c r="W207" s="37"/>
      <c r="X207" s="112"/>
      <c r="Y207" s="37"/>
      <c r="Z207" s="37"/>
      <c r="AA207" s="37"/>
      <c r="AB207" s="37"/>
      <c r="AC207" s="112"/>
      <c r="AD207" s="37"/>
      <c r="AE207" s="37"/>
      <c r="AF207" s="37"/>
      <c r="AG207" s="37"/>
      <c r="AH207" s="112"/>
      <c r="AI207" s="37"/>
      <c r="AJ207" s="37"/>
      <c r="AK207" s="37"/>
      <c r="AL207" s="37"/>
      <c r="AM207" s="112"/>
      <c r="AN207" s="37"/>
      <c r="AO207" s="37"/>
      <c r="AP207" s="37"/>
      <c r="AQ207" s="37"/>
      <c r="AR207" s="112"/>
      <c r="AS207" s="37"/>
      <c r="AT207" s="37"/>
      <c r="AU207" s="37"/>
      <c r="AV207" s="37"/>
      <c r="AW207" s="112"/>
      <c r="AX207" s="112"/>
      <c r="AY207" s="112"/>
      <c r="AZ207" s="112"/>
      <c r="BA207" s="112"/>
      <c r="BB207" s="112"/>
      <c r="BC207" s="112"/>
      <c r="BD207" s="112"/>
      <c r="BE207" s="112"/>
      <c r="BF207" s="112"/>
      <c r="BG207" s="112"/>
      <c r="BH207" s="37"/>
      <c r="BI207" s="37"/>
      <c r="BJ207" s="37"/>
      <c r="BK207" s="37"/>
      <c r="BL207" s="37"/>
      <c r="BM207" s="37"/>
      <c r="BN207" s="37"/>
      <c r="BO207" s="37"/>
      <c r="BP207" s="153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</row>
    <row r="208" spans="14:84" s="114" customFormat="1" x14ac:dyDescent="0.25">
      <c r="N208" s="37"/>
      <c r="O208" s="37"/>
      <c r="P208" s="37"/>
      <c r="Q208" s="37"/>
      <c r="R208" s="201"/>
      <c r="S208" s="193"/>
      <c r="T208" s="37"/>
      <c r="U208" s="37"/>
      <c r="V208" s="37"/>
      <c r="W208" s="37"/>
      <c r="X208" s="112"/>
      <c r="Y208" s="37"/>
      <c r="Z208" s="37"/>
      <c r="AA208" s="37"/>
      <c r="AB208" s="37"/>
      <c r="AC208" s="112"/>
      <c r="AD208" s="37"/>
      <c r="AE208" s="37"/>
      <c r="AF208" s="37"/>
      <c r="AG208" s="37"/>
      <c r="AH208" s="112"/>
      <c r="AI208" s="37"/>
      <c r="AJ208" s="37"/>
      <c r="AK208" s="37"/>
      <c r="AL208" s="37"/>
      <c r="AM208" s="112"/>
      <c r="AN208" s="37"/>
      <c r="AO208" s="37"/>
      <c r="AP208" s="37"/>
      <c r="AQ208" s="37"/>
      <c r="AR208" s="112"/>
      <c r="AS208" s="37"/>
      <c r="AT208" s="37"/>
      <c r="AU208" s="37"/>
      <c r="AV208" s="37"/>
      <c r="AW208" s="112"/>
      <c r="AX208" s="112"/>
      <c r="AY208" s="112"/>
      <c r="AZ208" s="112"/>
      <c r="BA208" s="112"/>
      <c r="BB208" s="112"/>
      <c r="BC208" s="112"/>
      <c r="BD208" s="112"/>
      <c r="BE208" s="112"/>
      <c r="BF208" s="112"/>
      <c r="BG208" s="112"/>
      <c r="BH208" s="37"/>
      <c r="BI208" s="37"/>
      <c r="BJ208" s="37"/>
      <c r="BK208" s="37"/>
      <c r="BL208" s="37"/>
      <c r="BM208" s="37"/>
      <c r="BN208" s="37"/>
      <c r="BO208" s="37"/>
      <c r="BP208" s="153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</row>
    <row r="209" spans="14:84" s="114" customFormat="1" x14ac:dyDescent="0.25">
      <c r="N209" s="37"/>
      <c r="O209" s="37"/>
      <c r="P209" s="37"/>
      <c r="Q209" s="37"/>
      <c r="R209" s="201"/>
      <c r="S209" s="193"/>
      <c r="T209" s="37"/>
      <c r="U209" s="37"/>
      <c r="V209" s="37"/>
      <c r="W209" s="37"/>
      <c r="X209" s="112"/>
      <c r="Y209" s="37"/>
      <c r="Z209" s="37"/>
      <c r="AA209" s="37"/>
      <c r="AB209" s="37"/>
      <c r="AC209" s="112"/>
      <c r="AD209" s="37"/>
      <c r="AE209" s="37"/>
      <c r="AF209" s="37"/>
      <c r="AG209" s="37"/>
      <c r="AH209" s="112"/>
      <c r="AI209" s="37"/>
      <c r="AJ209" s="37"/>
      <c r="AK209" s="37"/>
      <c r="AL209" s="37"/>
      <c r="AM209" s="112"/>
      <c r="AN209" s="37"/>
      <c r="AO209" s="37"/>
      <c r="AP209" s="37"/>
      <c r="AQ209" s="37"/>
      <c r="AR209" s="112"/>
      <c r="AS209" s="37"/>
      <c r="AT209" s="37"/>
      <c r="AU209" s="37"/>
      <c r="AV209" s="37"/>
      <c r="AW209" s="112"/>
      <c r="AX209" s="112"/>
      <c r="AY209" s="112"/>
      <c r="AZ209" s="112"/>
      <c r="BA209" s="112"/>
      <c r="BB209" s="112"/>
      <c r="BC209" s="112"/>
      <c r="BD209" s="112"/>
      <c r="BE209" s="112"/>
      <c r="BF209" s="112"/>
      <c r="BG209" s="112"/>
      <c r="BH209" s="37"/>
      <c r="BI209" s="37"/>
      <c r="BJ209" s="37"/>
      <c r="BK209" s="37"/>
      <c r="BL209" s="37"/>
      <c r="BM209" s="37"/>
      <c r="BN209" s="37"/>
      <c r="BO209" s="37"/>
      <c r="BP209" s="153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</row>
    <row r="210" spans="14:84" s="114" customFormat="1" x14ac:dyDescent="0.25">
      <c r="N210" s="37"/>
      <c r="O210" s="37"/>
      <c r="P210" s="37"/>
      <c r="Q210" s="37"/>
      <c r="R210" s="201"/>
      <c r="S210" s="193"/>
      <c r="T210" s="37"/>
      <c r="U210" s="37"/>
      <c r="V210" s="37"/>
      <c r="W210" s="37"/>
      <c r="X210" s="112"/>
      <c r="Y210" s="37"/>
      <c r="Z210" s="37"/>
      <c r="AA210" s="37"/>
      <c r="AB210" s="37"/>
      <c r="AC210" s="112"/>
      <c r="AD210" s="37"/>
      <c r="AE210" s="37"/>
      <c r="AF210" s="37"/>
      <c r="AG210" s="37"/>
      <c r="AH210" s="112"/>
      <c r="AI210" s="37"/>
      <c r="AJ210" s="37"/>
      <c r="AK210" s="37"/>
      <c r="AL210" s="37"/>
      <c r="AM210" s="112"/>
      <c r="AN210" s="37"/>
      <c r="AO210" s="37"/>
      <c r="AP210" s="37"/>
      <c r="AQ210" s="37"/>
      <c r="AR210" s="112"/>
      <c r="AS210" s="37"/>
      <c r="AT210" s="37"/>
      <c r="AU210" s="37"/>
      <c r="AV210" s="37"/>
      <c r="AW210" s="112"/>
      <c r="AX210" s="112"/>
      <c r="AY210" s="112"/>
      <c r="AZ210" s="112"/>
      <c r="BA210" s="112"/>
      <c r="BB210" s="112"/>
      <c r="BC210" s="112"/>
      <c r="BD210" s="112"/>
      <c r="BE210" s="112"/>
      <c r="BF210" s="112"/>
      <c r="BG210" s="112"/>
      <c r="BH210" s="37"/>
      <c r="BI210" s="37"/>
      <c r="BJ210" s="37"/>
      <c r="BK210" s="37"/>
      <c r="BL210" s="37"/>
      <c r="BM210" s="37"/>
      <c r="BN210" s="37"/>
      <c r="BO210" s="37"/>
      <c r="BP210" s="153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</row>
    <row r="211" spans="14:84" s="114" customFormat="1" x14ac:dyDescent="0.25">
      <c r="N211" s="37"/>
      <c r="O211" s="37"/>
      <c r="P211" s="37"/>
      <c r="Q211" s="37"/>
      <c r="R211" s="201"/>
      <c r="S211" s="193"/>
      <c r="T211" s="37"/>
      <c r="U211" s="37"/>
      <c r="V211" s="37"/>
      <c r="W211" s="37"/>
      <c r="X211" s="112"/>
      <c r="Y211" s="37"/>
      <c r="Z211" s="37"/>
      <c r="AA211" s="37"/>
      <c r="AB211" s="37"/>
      <c r="AC211" s="112"/>
      <c r="AD211" s="37"/>
      <c r="AE211" s="37"/>
      <c r="AF211" s="37"/>
      <c r="AG211" s="37"/>
      <c r="AH211" s="112"/>
      <c r="AI211" s="37"/>
      <c r="AJ211" s="37"/>
      <c r="AK211" s="37"/>
      <c r="AL211" s="37"/>
      <c r="AM211" s="112"/>
      <c r="AN211" s="37"/>
      <c r="AO211" s="37"/>
      <c r="AP211" s="37"/>
      <c r="AQ211" s="37"/>
      <c r="AR211" s="112"/>
      <c r="AS211" s="37"/>
      <c r="AT211" s="37"/>
      <c r="AU211" s="37"/>
      <c r="AV211" s="37"/>
      <c r="AW211" s="112"/>
      <c r="AX211" s="112"/>
      <c r="AY211" s="112"/>
      <c r="AZ211" s="112"/>
      <c r="BA211" s="112"/>
      <c r="BB211" s="112"/>
      <c r="BC211" s="112"/>
      <c r="BD211" s="112"/>
      <c r="BE211" s="112"/>
      <c r="BF211" s="112"/>
      <c r="BG211" s="112"/>
      <c r="BH211" s="37"/>
      <c r="BI211" s="37"/>
      <c r="BJ211" s="37"/>
      <c r="BK211" s="37"/>
      <c r="BL211" s="37"/>
      <c r="BM211" s="37"/>
      <c r="BN211" s="37"/>
      <c r="BO211" s="37"/>
      <c r="BP211" s="153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</row>
    <row r="212" spans="14:84" s="114" customFormat="1" x14ac:dyDescent="0.25">
      <c r="N212" s="37"/>
      <c r="O212" s="37"/>
      <c r="P212" s="37"/>
      <c r="Q212" s="37"/>
      <c r="R212" s="201"/>
      <c r="S212" s="193"/>
      <c r="T212" s="37"/>
      <c r="U212" s="37"/>
      <c r="V212" s="37"/>
      <c r="W212" s="37"/>
      <c r="X212" s="112"/>
      <c r="Y212" s="37"/>
      <c r="Z212" s="37"/>
      <c r="AA212" s="37"/>
      <c r="AB212" s="37"/>
      <c r="AC212" s="112"/>
      <c r="AD212" s="37"/>
      <c r="AE212" s="37"/>
      <c r="AF212" s="37"/>
      <c r="AG212" s="37"/>
      <c r="AH212" s="112"/>
      <c r="AI212" s="37"/>
      <c r="AJ212" s="37"/>
      <c r="AK212" s="37"/>
      <c r="AL212" s="37"/>
      <c r="AM212" s="112"/>
      <c r="AN212" s="37"/>
      <c r="AO212" s="37"/>
      <c r="AP212" s="37"/>
      <c r="AQ212" s="37"/>
      <c r="AR212" s="112"/>
      <c r="AS212" s="37"/>
      <c r="AT212" s="37"/>
      <c r="AU212" s="37"/>
      <c r="AV212" s="37"/>
      <c r="AW212" s="112"/>
      <c r="AX212" s="112"/>
      <c r="AY212" s="112"/>
      <c r="AZ212" s="112"/>
      <c r="BA212" s="112"/>
      <c r="BB212" s="112"/>
      <c r="BC212" s="112"/>
      <c r="BD212" s="112"/>
      <c r="BE212" s="112"/>
      <c r="BF212" s="112"/>
      <c r="BG212" s="112"/>
      <c r="BH212" s="37"/>
      <c r="BI212" s="37"/>
      <c r="BJ212" s="37"/>
      <c r="BK212" s="37"/>
      <c r="BL212" s="37"/>
      <c r="BM212" s="37"/>
      <c r="BN212" s="37"/>
      <c r="BO212" s="37"/>
      <c r="BP212" s="153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</row>
    <row r="213" spans="14:84" s="114" customFormat="1" x14ac:dyDescent="0.25">
      <c r="N213" s="37"/>
      <c r="O213" s="37"/>
      <c r="P213" s="37"/>
      <c r="Q213" s="37"/>
      <c r="R213" s="201"/>
      <c r="S213" s="193"/>
      <c r="T213" s="37"/>
      <c r="U213" s="37"/>
      <c r="V213" s="37"/>
      <c r="W213" s="37"/>
      <c r="X213" s="112"/>
      <c r="Y213" s="37"/>
      <c r="Z213" s="37"/>
      <c r="AA213" s="37"/>
      <c r="AB213" s="37"/>
      <c r="AC213" s="112"/>
      <c r="AD213" s="37"/>
      <c r="AE213" s="37"/>
      <c r="AF213" s="37"/>
      <c r="AG213" s="37"/>
      <c r="AH213" s="112"/>
      <c r="AI213" s="37"/>
      <c r="AJ213" s="37"/>
      <c r="AK213" s="37"/>
      <c r="AL213" s="37"/>
      <c r="AM213" s="112"/>
      <c r="AN213" s="37"/>
      <c r="AO213" s="37"/>
      <c r="AP213" s="37"/>
      <c r="AQ213" s="37"/>
      <c r="AR213" s="112"/>
      <c r="AS213" s="37"/>
      <c r="AT213" s="37"/>
      <c r="AU213" s="37"/>
      <c r="AV213" s="37"/>
      <c r="AW213" s="112"/>
      <c r="AX213" s="112"/>
      <c r="AY213" s="112"/>
      <c r="AZ213" s="112"/>
      <c r="BA213" s="112"/>
      <c r="BB213" s="112"/>
      <c r="BC213" s="112"/>
      <c r="BD213" s="112"/>
      <c r="BE213" s="112"/>
      <c r="BF213" s="112"/>
      <c r="BG213" s="112"/>
      <c r="BH213" s="37"/>
      <c r="BI213" s="37"/>
      <c r="BJ213" s="37"/>
      <c r="BK213" s="37"/>
      <c r="BL213" s="37"/>
      <c r="BM213" s="37"/>
      <c r="BN213" s="37"/>
      <c r="BO213" s="37"/>
      <c r="BP213" s="153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</row>
    <row r="214" spans="14:84" s="114" customFormat="1" x14ac:dyDescent="0.25">
      <c r="N214" s="37"/>
      <c r="O214" s="37"/>
      <c r="P214" s="37"/>
      <c r="Q214" s="37"/>
      <c r="R214" s="201"/>
      <c r="S214" s="193"/>
      <c r="T214" s="37"/>
      <c r="U214" s="37"/>
      <c r="V214" s="37"/>
      <c r="W214" s="37"/>
      <c r="X214" s="112"/>
      <c r="Y214" s="37"/>
      <c r="Z214" s="37"/>
      <c r="AA214" s="37"/>
      <c r="AB214" s="37"/>
      <c r="AC214" s="112"/>
      <c r="AD214" s="37"/>
      <c r="AE214" s="37"/>
      <c r="AF214" s="37"/>
      <c r="AG214" s="37"/>
      <c r="AH214" s="112"/>
      <c r="AI214" s="37"/>
      <c r="AJ214" s="37"/>
      <c r="AK214" s="37"/>
      <c r="AL214" s="37"/>
      <c r="AM214" s="112"/>
      <c r="AN214" s="37"/>
      <c r="AO214" s="37"/>
      <c r="AP214" s="37"/>
      <c r="AQ214" s="37"/>
      <c r="AR214" s="112"/>
      <c r="AS214" s="37"/>
      <c r="AT214" s="37"/>
      <c r="AU214" s="37"/>
      <c r="AV214" s="37"/>
      <c r="AW214" s="112"/>
      <c r="AX214" s="112"/>
      <c r="AY214" s="112"/>
      <c r="AZ214" s="112"/>
      <c r="BA214" s="112"/>
      <c r="BB214" s="112"/>
      <c r="BC214" s="112"/>
      <c r="BD214" s="112"/>
      <c r="BE214" s="112"/>
      <c r="BF214" s="112"/>
      <c r="BG214" s="112"/>
      <c r="BH214" s="37"/>
      <c r="BI214" s="37"/>
      <c r="BJ214" s="37"/>
      <c r="BK214" s="37"/>
      <c r="BL214" s="37"/>
      <c r="BM214" s="37"/>
      <c r="BN214" s="37"/>
      <c r="BO214" s="37"/>
      <c r="BP214" s="153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</row>
    <row r="215" spans="14:84" s="114" customFormat="1" x14ac:dyDescent="0.25">
      <c r="N215" s="37"/>
      <c r="O215" s="37"/>
      <c r="P215" s="37"/>
      <c r="Q215" s="37"/>
      <c r="R215" s="201"/>
      <c r="S215" s="193"/>
      <c r="T215" s="37"/>
      <c r="U215" s="37"/>
      <c r="V215" s="37"/>
      <c r="W215" s="37"/>
      <c r="X215" s="112"/>
      <c r="Y215" s="37"/>
      <c r="Z215" s="37"/>
      <c r="AA215" s="37"/>
      <c r="AB215" s="37"/>
      <c r="AC215" s="112"/>
      <c r="AD215" s="37"/>
      <c r="AE215" s="37"/>
      <c r="AF215" s="37"/>
      <c r="AG215" s="37"/>
      <c r="AH215" s="112"/>
      <c r="AI215" s="37"/>
      <c r="AJ215" s="37"/>
      <c r="AK215" s="37"/>
      <c r="AL215" s="37"/>
      <c r="AM215" s="112"/>
      <c r="AN215" s="37"/>
      <c r="AO215" s="37"/>
      <c r="AP215" s="37"/>
      <c r="AQ215" s="37"/>
      <c r="AR215" s="112"/>
      <c r="AS215" s="37"/>
      <c r="AT215" s="37"/>
      <c r="AU215" s="37"/>
      <c r="AV215" s="37"/>
      <c r="AW215" s="112"/>
      <c r="AX215" s="112"/>
      <c r="AY215" s="112"/>
      <c r="AZ215" s="112"/>
      <c r="BA215" s="112"/>
      <c r="BB215" s="112"/>
      <c r="BC215" s="112"/>
      <c r="BD215" s="112"/>
      <c r="BE215" s="112"/>
      <c r="BF215" s="112"/>
      <c r="BG215" s="112"/>
      <c r="BH215" s="37"/>
      <c r="BI215" s="37"/>
      <c r="BJ215" s="37"/>
      <c r="BK215" s="37"/>
      <c r="BL215" s="37"/>
      <c r="BM215" s="37"/>
      <c r="BN215" s="37"/>
      <c r="BO215" s="37"/>
      <c r="BP215" s="153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</row>
    <row r="216" spans="14:84" s="114" customFormat="1" x14ac:dyDescent="0.25">
      <c r="N216" s="37"/>
      <c r="O216" s="37"/>
      <c r="P216" s="37"/>
      <c r="Q216" s="37"/>
      <c r="R216" s="201"/>
      <c r="S216" s="193"/>
      <c r="T216" s="37"/>
      <c r="U216" s="37"/>
      <c r="V216" s="37"/>
      <c r="W216" s="37"/>
      <c r="X216" s="112"/>
      <c r="Y216" s="37"/>
      <c r="Z216" s="37"/>
      <c r="AA216" s="37"/>
      <c r="AB216" s="37"/>
      <c r="AC216" s="112"/>
      <c r="AD216" s="37"/>
      <c r="AE216" s="37"/>
      <c r="AF216" s="37"/>
      <c r="AG216" s="37"/>
      <c r="AH216" s="112"/>
      <c r="AI216" s="37"/>
      <c r="AJ216" s="37"/>
      <c r="AK216" s="37"/>
      <c r="AL216" s="37"/>
      <c r="AM216" s="112"/>
      <c r="AN216" s="37"/>
      <c r="AO216" s="37"/>
      <c r="AP216" s="37"/>
      <c r="AQ216" s="37"/>
      <c r="AR216" s="112"/>
      <c r="AS216" s="37"/>
      <c r="AT216" s="37"/>
      <c r="AU216" s="37"/>
      <c r="AV216" s="37"/>
      <c r="AW216" s="112"/>
      <c r="AX216" s="112"/>
      <c r="AY216" s="112"/>
      <c r="AZ216" s="112"/>
      <c r="BA216" s="112"/>
      <c r="BB216" s="112"/>
      <c r="BC216" s="112"/>
      <c r="BD216" s="112"/>
      <c r="BE216" s="112"/>
      <c r="BF216" s="112"/>
      <c r="BG216" s="112"/>
      <c r="BH216" s="37"/>
      <c r="BI216" s="37"/>
      <c r="BJ216" s="37"/>
      <c r="BK216" s="37"/>
      <c r="BL216" s="37"/>
      <c r="BM216" s="37"/>
      <c r="BN216" s="37"/>
      <c r="BO216" s="37"/>
      <c r="BP216" s="153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</row>
    <row r="217" spans="14:84" s="114" customFormat="1" x14ac:dyDescent="0.25">
      <c r="N217" s="37"/>
      <c r="O217" s="37"/>
      <c r="P217" s="37"/>
      <c r="Q217" s="37"/>
      <c r="R217" s="201"/>
      <c r="S217" s="193"/>
      <c r="T217" s="37"/>
      <c r="U217" s="37"/>
      <c r="V217" s="37"/>
      <c r="W217" s="37"/>
      <c r="X217" s="112"/>
      <c r="Y217" s="37"/>
      <c r="Z217" s="37"/>
      <c r="AA217" s="37"/>
      <c r="AB217" s="37"/>
      <c r="AC217" s="112"/>
      <c r="AD217" s="37"/>
      <c r="AE217" s="37"/>
      <c r="AF217" s="37"/>
      <c r="AG217" s="37"/>
      <c r="AH217" s="112"/>
      <c r="AI217" s="37"/>
      <c r="AJ217" s="37"/>
      <c r="AK217" s="37"/>
      <c r="AL217" s="37"/>
      <c r="AM217" s="112"/>
      <c r="AN217" s="37"/>
      <c r="AO217" s="37"/>
      <c r="AP217" s="37"/>
      <c r="AQ217" s="37"/>
      <c r="AR217" s="112"/>
      <c r="AS217" s="37"/>
      <c r="AT217" s="37"/>
      <c r="AU217" s="37"/>
      <c r="AV217" s="37"/>
      <c r="AW217" s="112"/>
      <c r="AX217" s="112"/>
      <c r="AY217" s="112"/>
      <c r="AZ217" s="112"/>
      <c r="BA217" s="112"/>
      <c r="BB217" s="112"/>
      <c r="BC217" s="112"/>
      <c r="BD217" s="112"/>
      <c r="BE217" s="112"/>
      <c r="BF217" s="112"/>
      <c r="BG217" s="112"/>
      <c r="BH217" s="37"/>
      <c r="BI217" s="37"/>
      <c r="BJ217" s="37"/>
      <c r="BK217" s="37"/>
      <c r="BL217" s="37"/>
      <c r="BM217" s="37"/>
      <c r="BN217" s="37"/>
      <c r="BO217" s="37"/>
      <c r="BP217" s="153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</row>
    <row r="218" spans="14:84" s="114" customFormat="1" x14ac:dyDescent="0.25">
      <c r="N218" s="37"/>
      <c r="O218" s="37"/>
      <c r="P218" s="37"/>
      <c r="Q218" s="37"/>
      <c r="R218" s="201"/>
      <c r="S218" s="193"/>
      <c r="T218" s="37"/>
      <c r="U218" s="37"/>
      <c r="V218" s="37"/>
      <c r="W218" s="37"/>
      <c r="X218" s="112"/>
      <c r="Y218" s="37"/>
      <c r="Z218" s="37"/>
      <c r="AA218" s="37"/>
      <c r="AB218" s="37"/>
      <c r="AC218" s="112"/>
      <c r="AD218" s="37"/>
      <c r="AE218" s="37"/>
      <c r="AF218" s="37"/>
      <c r="AG218" s="37"/>
      <c r="AH218" s="112"/>
      <c r="AI218" s="37"/>
      <c r="AJ218" s="37"/>
      <c r="AK218" s="37"/>
      <c r="AL218" s="37"/>
      <c r="AM218" s="112"/>
      <c r="AN218" s="37"/>
      <c r="AO218" s="37"/>
      <c r="AP218" s="37"/>
      <c r="AQ218" s="37"/>
      <c r="AR218" s="112"/>
      <c r="AS218" s="37"/>
      <c r="AT218" s="37"/>
      <c r="AU218" s="37"/>
      <c r="AV218" s="37"/>
      <c r="AW218" s="112"/>
      <c r="AX218" s="112"/>
      <c r="AY218" s="112"/>
      <c r="AZ218" s="112"/>
      <c r="BA218" s="112"/>
      <c r="BB218" s="112"/>
      <c r="BC218" s="112"/>
      <c r="BD218" s="112"/>
      <c r="BE218" s="112"/>
      <c r="BF218" s="112"/>
      <c r="BG218" s="112"/>
      <c r="BH218" s="37"/>
      <c r="BI218" s="37"/>
      <c r="BJ218" s="37"/>
      <c r="BK218" s="37"/>
      <c r="BL218" s="37"/>
      <c r="BM218" s="37"/>
      <c r="BN218" s="37"/>
      <c r="BO218" s="37"/>
      <c r="BP218" s="153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</row>
    <row r="219" spans="14:84" s="114" customFormat="1" x14ac:dyDescent="0.25">
      <c r="N219" s="37"/>
      <c r="O219" s="37"/>
      <c r="P219" s="37"/>
      <c r="Q219" s="37"/>
      <c r="R219" s="201"/>
      <c r="S219" s="193"/>
      <c r="T219" s="37"/>
      <c r="U219" s="37"/>
      <c r="V219" s="37"/>
      <c r="W219" s="37"/>
      <c r="X219" s="112"/>
      <c r="Y219" s="37"/>
      <c r="Z219" s="37"/>
      <c r="AA219" s="37"/>
      <c r="AB219" s="37"/>
      <c r="AC219" s="112"/>
      <c r="AD219" s="37"/>
      <c r="AE219" s="37"/>
      <c r="AF219" s="37"/>
      <c r="AG219" s="37"/>
      <c r="AH219" s="112"/>
      <c r="AI219" s="37"/>
      <c r="AJ219" s="37"/>
      <c r="AK219" s="37"/>
      <c r="AL219" s="37"/>
      <c r="AM219" s="112"/>
      <c r="AN219" s="37"/>
      <c r="AO219" s="37"/>
      <c r="AP219" s="37"/>
      <c r="AQ219" s="37"/>
      <c r="AR219" s="112"/>
      <c r="AS219" s="37"/>
      <c r="AT219" s="37"/>
      <c r="AU219" s="37"/>
      <c r="AV219" s="37"/>
      <c r="AW219" s="112"/>
      <c r="AX219" s="112"/>
      <c r="AY219" s="112"/>
      <c r="AZ219" s="112"/>
      <c r="BA219" s="112"/>
      <c r="BB219" s="112"/>
      <c r="BC219" s="112"/>
      <c r="BD219" s="112"/>
      <c r="BE219" s="112"/>
      <c r="BF219" s="112"/>
      <c r="BG219" s="112"/>
      <c r="BH219" s="37"/>
      <c r="BI219" s="37"/>
      <c r="BJ219" s="37"/>
      <c r="BK219" s="37"/>
      <c r="BL219" s="37"/>
      <c r="BM219" s="37"/>
      <c r="BN219" s="37"/>
      <c r="BO219" s="37"/>
      <c r="BP219" s="153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</row>
    <row r="220" spans="14:84" s="114" customFormat="1" x14ac:dyDescent="0.25">
      <c r="N220" s="37"/>
      <c r="O220" s="37"/>
      <c r="P220" s="37"/>
      <c r="Q220" s="37"/>
      <c r="R220" s="201"/>
      <c r="S220" s="193"/>
      <c r="T220" s="37"/>
      <c r="U220" s="37"/>
      <c r="V220" s="37"/>
      <c r="W220" s="37"/>
      <c r="X220" s="112"/>
      <c r="Y220" s="37"/>
      <c r="Z220" s="37"/>
      <c r="AA220" s="37"/>
      <c r="AB220" s="37"/>
      <c r="AC220" s="112"/>
      <c r="AD220" s="37"/>
      <c r="AE220" s="37"/>
      <c r="AF220" s="37"/>
      <c r="AG220" s="37"/>
      <c r="AH220" s="112"/>
      <c r="AI220" s="37"/>
      <c r="AJ220" s="37"/>
      <c r="AK220" s="37"/>
      <c r="AL220" s="37"/>
      <c r="AM220" s="112"/>
      <c r="AN220" s="37"/>
      <c r="AO220" s="37"/>
      <c r="AP220" s="37"/>
      <c r="AQ220" s="37"/>
      <c r="AR220" s="112"/>
      <c r="AS220" s="37"/>
      <c r="AT220" s="37"/>
      <c r="AU220" s="37"/>
      <c r="AV220" s="37"/>
      <c r="AW220" s="112"/>
      <c r="AX220" s="112"/>
      <c r="AY220" s="112"/>
      <c r="AZ220" s="112"/>
      <c r="BA220" s="112"/>
      <c r="BB220" s="112"/>
      <c r="BC220" s="112"/>
      <c r="BD220" s="112"/>
      <c r="BE220" s="112"/>
      <c r="BF220" s="112"/>
      <c r="BG220" s="112"/>
      <c r="BH220" s="37"/>
      <c r="BI220" s="37"/>
      <c r="BJ220" s="37"/>
      <c r="BK220" s="37"/>
      <c r="BL220" s="37"/>
      <c r="BM220" s="37"/>
      <c r="BN220" s="37"/>
      <c r="BO220" s="37"/>
      <c r="BP220" s="153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</row>
    <row r="221" spans="14:84" s="114" customFormat="1" x14ac:dyDescent="0.25">
      <c r="N221" s="37"/>
      <c r="O221" s="37"/>
      <c r="P221" s="37"/>
      <c r="Q221" s="37"/>
      <c r="R221" s="201"/>
      <c r="S221" s="193"/>
      <c r="T221" s="37"/>
      <c r="U221" s="37"/>
      <c r="V221" s="37"/>
      <c r="W221" s="37"/>
      <c r="X221" s="112"/>
      <c r="Y221" s="37"/>
      <c r="Z221" s="37"/>
      <c r="AA221" s="37"/>
      <c r="AB221" s="37"/>
      <c r="AC221" s="112"/>
      <c r="AD221" s="37"/>
      <c r="AE221" s="37"/>
      <c r="AF221" s="37"/>
      <c r="AG221" s="37"/>
      <c r="AH221" s="112"/>
      <c r="AI221" s="37"/>
      <c r="AJ221" s="37"/>
      <c r="AK221" s="37"/>
      <c r="AL221" s="37"/>
      <c r="AM221" s="112"/>
      <c r="AN221" s="37"/>
      <c r="AO221" s="37"/>
      <c r="AP221" s="37"/>
      <c r="AQ221" s="37"/>
      <c r="AR221" s="112"/>
      <c r="AS221" s="37"/>
      <c r="AT221" s="37"/>
      <c r="AU221" s="37"/>
      <c r="AV221" s="37"/>
      <c r="AW221" s="112"/>
      <c r="AX221" s="112"/>
      <c r="AY221" s="112"/>
      <c r="AZ221" s="112"/>
      <c r="BA221" s="112"/>
      <c r="BB221" s="112"/>
      <c r="BC221" s="112"/>
      <c r="BD221" s="112"/>
      <c r="BE221" s="112"/>
      <c r="BF221" s="112"/>
      <c r="BG221" s="112"/>
      <c r="BH221" s="37"/>
      <c r="BI221" s="37"/>
      <c r="BJ221" s="37"/>
      <c r="BK221" s="37"/>
      <c r="BL221" s="37"/>
      <c r="BM221" s="37"/>
      <c r="BN221" s="37"/>
      <c r="BO221" s="37"/>
      <c r="BP221" s="153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</row>
    <row r="222" spans="14:84" s="114" customFormat="1" x14ac:dyDescent="0.25">
      <c r="N222" s="37"/>
      <c r="O222" s="37"/>
      <c r="P222" s="37"/>
      <c r="Q222" s="37"/>
      <c r="R222" s="201"/>
      <c r="S222" s="193"/>
      <c r="T222" s="37"/>
      <c r="U222" s="37"/>
      <c r="V222" s="37"/>
      <c r="W222" s="37"/>
      <c r="X222" s="112"/>
      <c r="Y222" s="37"/>
      <c r="Z222" s="37"/>
      <c r="AA222" s="37"/>
      <c r="AB222" s="37"/>
      <c r="AC222" s="112"/>
      <c r="AD222" s="37"/>
      <c r="AE222" s="37"/>
      <c r="AF222" s="37"/>
      <c r="AG222" s="37"/>
      <c r="AH222" s="112"/>
      <c r="AI222" s="37"/>
      <c r="AJ222" s="37"/>
      <c r="AK222" s="37"/>
      <c r="AL222" s="37"/>
      <c r="AM222" s="112"/>
      <c r="AN222" s="37"/>
      <c r="AO222" s="37"/>
      <c r="AP222" s="37"/>
      <c r="AQ222" s="37"/>
      <c r="AR222" s="112"/>
      <c r="AS222" s="37"/>
      <c r="AT222" s="37"/>
      <c r="AU222" s="37"/>
      <c r="AV222" s="37"/>
      <c r="AW222" s="112"/>
      <c r="AX222" s="112"/>
      <c r="AY222" s="112"/>
      <c r="AZ222" s="112"/>
      <c r="BA222" s="112"/>
      <c r="BB222" s="112"/>
      <c r="BC222" s="112"/>
      <c r="BD222" s="112"/>
      <c r="BE222" s="112"/>
      <c r="BF222" s="112"/>
      <c r="BG222" s="112"/>
      <c r="BH222" s="37"/>
      <c r="BI222" s="37"/>
      <c r="BJ222" s="37"/>
      <c r="BK222" s="37"/>
      <c r="BL222" s="37"/>
      <c r="BM222" s="37"/>
      <c r="BN222" s="37"/>
      <c r="BO222" s="37"/>
      <c r="BP222" s="153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</row>
    <row r="223" spans="14:84" s="114" customFormat="1" x14ac:dyDescent="0.25">
      <c r="N223" s="37"/>
      <c r="O223" s="37"/>
      <c r="P223" s="37"/>
      <c r="Q223" s="37"/>
      <c r="R223" s="201"/>
      <c r="S223" s="193"/>
      <c r="T223" s="37"/>
      <c r="U223" s="37"/>
      <c r="V223" s="37"/>
      <c r="W223" s="37"/>
      <c r="X223" s="112"/>
      <c r="Y223" s="37"/>
      <c r="Z223" s="37"/>
      <c r="AA223" s="37"/>
      <c r="AB223" s="37"/>
      <c r="AC223" s="112"/>
      <c r="AD223" s="37"/>
      <c r="AE223" s="37"/>
      <c r="AF223" s="37"/>
      <c r="AG223" s="37"/>
      <c r="AH223" s="112"/>
      <c r="AI223" s="37"/>
      <c r="AJ223" s="37"/>
      <c r="AK223" s="37"/>
      <c r="AL223" s="37"/>
      <c r="AM223" s="112"/>
      <c r="AN223" s="37"/>
      <c r="AO223" s="37"/>
      <c r="AP223" s="37"/>
      <c r="AQ223" s="37"/>
      <c r="AR223" s="112"/>
      <c r="AS223" s="37"/>
      <c r="AT223" s="37"/>
      <c r="AU223" s="37"/>
      <c r="AV223" s="37"/>
      <c r="AW223" s="112"/>
      <c r="AX223" s="112"/>
      <c r="AY223" s="112"/>
      <c r="AZ223" s="112"/>
      <c r="BA223" s="112"/>
      <c r="BB223" s="112"/>
      <c r="BC223" s="112"/>
      <c r="BD223" s="112"/>
      <c r="BE223" s="112"/>
      <c r="BF223" s="112"/>
      <c r="BG223" s="112"/>
      <c r="BH223" s="37"/>
      <c r="BI223" s="37"/>
      <c r="BJ223" s="37"/>
      <c r="BK223" s="37"/>
      <c r="BL223" s="37"/>
      <c r="BM223" s="37"/>
      <c r="BN223" s="37"/>
      <c r="BO223" s="37"/>
      <c r="BP223" s="153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</row>
    <row r="224" spans="14:84" s="114" customFormat="1" x14ac:dyDescent="0.25">
      <c r="N224" s="37"/>
      <c r="O224" s="37"/>
      <c r="P224" s="37"/>
      <c r="Q224" s="37"/>
      <c r="R224" s="201"/>
      <c r="S224" s="193"/>
      <c r="T224" s="37"/>
      <c r="U224" s="37"/>
      <c r="V224" s="37"/>
      <c r="W224" s="37"/>
      <c r="X224" s="112"/>
      <c r="Y224" s="37"/>
      <c r="Z224" s="37"/>
      <c r="AA224" s="37"/>
      <c r="AB224" s="37"/>
      <c r="AC224" s="112"/>
      <c r="AD224" s="37"/>
      <c r="AE224" s="37"/>
      <c r="AF224" s="37"/>
      <c r="AG224" s="37"/>
      <c r="AH224" s="112"/>
      <c r="AI224" s="37"/>
      <c r="AJ224" s="37"/>
      <c r="AK224" s="37"/>
      <c r="AL224" s="37"/>
      <c r="AM224" s="112"/>
      <c r="AN224" s="37"/>
      <c r="AO224" s="37"/>
      <c r="AP224" s="37"/>
      <c r="AQ224" s="37"/>
      <c r="AR224" s="112"/>
      <c r="AS224" s="37"/>
      <c r="AT224" s="37"/>
      <c r="AU224" s="37"/>
      <c r="AV224" s="37"/>
      <c r="AW224" s="112"/>
      <c r="AX224" s="112"/>
      <c r="AY224" s="112"/>
      <c r="AZ224" s="112"/>
      <c r="BA224" s="112"/>
      <c r="BB224" s="112"/>
      <c r="BC224" s="112"/>
      <c r="BD224" s="112"/>
      <c r="BE224" s="112"/>
      <c r="BF224" s="112"/>
      <c r="BG224" s="112"/>
      <c r="BH224" s="37"/>
      <c r="BI224" s="37"/>
      <c r="BJ224" s="37"/>
      <c r="BK224" s="37"/>
      <c r="BL224" s="37"/>
      <c r="BM224" s="37"/>
      <c r="BN224" s="37"/>
      <c r="BO224" s="37"/>
      <c r="BP224" s="153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</row>
    <row r="225" spans="14:84" s="114" customFormat="1" x14ac:dyDescent="0.25">
      <c r="N225" s="37"/>
      <c r="O225" s="37"/>
      <c r="P225" s="37"/>
      <c r="Q225" s="37"/>
      <c r="R225" s="201"/>
      <c r="S225" s="193"/>
      <c r="T225" s="37"/>
      <c r="U225" s="37"/>
      <c r="V225" s="37"/>
      <c r="W225" s="37"/>
      <c r="X225" s="112"/>
      <c r="Y225" s="37"/>
      <c r="Z225" s="37"/>
      <c r="AA225" s="37"/>
      <c r="AB225" s="37"/>
      <c r="AC225" s="112"/>
      <c r="AD225" s="37"/>
      <c r="AE225" s="37"/>
      <c r="AF225" s="37"/>
      <c r="AG225" s="37"/>
      <c r="AH225" s="112"/>
      <c r="AI225" s="37"/>
      <c r="AJ225" s="37"/>
      <c r="AK225" s="37"/>
      <c r="AL225" s="37"/>
      <c r="AM225" s="112"/>
      <c r="AN225" s="37"/>
      <c r="AO225" s="37"/>
      <c r="AP225" s="37"/>
      <c r="AQ225" s="37"/>
      <c r="AR225" s="112"/>
      <c r="AS225" s="37"/>
      <c r="AT225" s="37"/>
      <c r="AU225" s="37"/>
      <c r="AV225" s="37"/>
      <c r="AW225" s="112"/>
      <c r="AX225" s="112"/>
      <c r="AY225" s="112"/>
      <c r="AZ225" s="112"/>
      <c r="BA225" s="112"/>
      <c r="BB225" s="112"/>
      <c r="BC225" s="112"/>
      <c r="BD225" s="112"/>
      <c r="BE225" s="112"/>
      <c r="BF225" s="112"/>
      <c r="BG225" s="112"/>
      <c r="BH225" s="37"/>
      <c r="BI225" s="37"/>
      <c r="BJ225" s="37"/>
      <c r="BK225" s="37"/>
      <c r="BL225" s="37"/>
      <c r="BM225" s="37"/>
      <c r="BN225" s="37"/>
      <c r="BO225" s="37"/>
      <c r="BP225" s="153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</row>
    <row r="226" spans="14:84" s="114" customFormat="1" x14ac:dyDescent="0.25">
      <c r="N226" s="37"/>
      <c r="O226" s="37"/>
      <c r="P226" s="37"/>
      <c r="Q226" s="37"/>
      <c r="R226" s="201"/>
      <c r="S226" s="193"/>
      <c r="T226" s="37"/>
      <c r="U226" s="37"/>
      <c r="V226" s="37"/>
      <c r="W226" s="37"/>
      <c r="X226" s="112"/>
      <c r="Y226" s="37"/>
      <c r="Z226" s="37"/>
      <c r="AA226" s="37"/>
      <c r="AB226" s="37"/>
      <c r="AC226" s="112"/>
      <c r="AD226" s="37"/>
      <c r="AE226" s="37"/>
      <c r="AF226" s="37"/>
      <c r="AG226" s="37"/>
      <c r="AH226" s="112"/>
      <c r="AI226" s="37"/>
      <c r="AJ226" s="37"/>
      <c r="AK226" s="37"/>
      <c r="AL226" s="37"/>
      <c r="AM226" s="112"/>
      <c r="AN226" s="37"/>
      <c r="AO226" s="37"/>
      <c r="AP226" s="37"/>
      <c r="AQ226" s="37"/>
      <c r="AR226" s="112"/>
      <c r="AS226" s="37"/>
      <c r="AT226" s="37"/>
      <c r="AU226" s="37"/>
      <c r="AV226" s="37"/>
      <c r="AW226" s="112"/>
      <c r="AX226" s="112"/>
      <c r="AY226" s="112"/>
      <c r="AZ226" s="112"/>
      <c r="BA226" s="112"/>
      <c r="BB226" s="112"/>
      <c r="BC226" s="112"/>
      <c r="BD226" s="112"/>
      <c r="BE226" s="112"/>
      <c r="BF226" s="112"/>
      <c r="BG226" s="112"/>
      <c r="BH226" s="37"/>
      <c r="BI226" s="37"/>
      <c r="BJ226" s="37"/>
      <c r="BK226" s="37"/>
      <c r="BL226" s="37"/>
      <c r="BM226" s="37"/>
      <c r="BN226" s="37"/>
      <c r="BO226" s="37"/>
      <c r="BP226" s="153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</row>
    <row r="227" spans="14:84" s="114" customFormat="1" x14ac:dyDescent="0.25">
      <c r="N227" s="37"/>
      <c r="O227" s="37"/>
      <c r="P227" s="37"/>
      <c r="Q227" s="37"/>
      <c r="R227" s="201"/>
      <c r="S227" s="193"/>
      <c r="T227" s="37"/>
      <c r="U227" s="37"/>
      <c r="V227" s="37"/>
      <c r="W227" s="37"/>
      <c r="X227" s="112"/>
      <c r="Y227" s="37"/>
      <c r="Z227" s="37"/>
      <c r="AA227" s="37"/>
      <c r="AB227" s="37"/>
      <c r="AC227" s="112"/>
      <c r="AD227" s="37"/>
      <c r="AE227" s="37"/>
      <c r="AF227" s="37"/>
      <c r="AG227" s="37"/>
      <c r="AH227" s="112"/>
      <c r="AI227" s="37"/>
      <c r="AJ227" s="37"/>
      <c r="AK227" s="37"/>
      <c r="AL227" s="37"/>
      <c r="AM227" s="112"/>
      <c r="AN227" s="37"/>
      <c r="AO227" s="37"/>
      <c r="AP227" s="37"/>
      <c r="AQ227" s="37"/>
      <c r="AR227" s="112"/>
      <c r="AS227" s="37"/>
      <c r="AT227" s="37"/>
      <c r="AU227" s="37"/>
      <c r="AV227" s="37"/>
      <c r="AW227" s="112"/>
      <c r="AX227" s="112"/>
      <c r="AY227" s="112"/>
      <c r="AZ227" s="112"/>
      <c r="BA227" s="112"/>
      <c r="BB227" s="112"/>
      <c r="BC227" s="112"/>
      <c r="BD227" s="112"/>
      <c r="BE227" s="112"/>
      <c r="BF227" s="112"/>
      <c r="BG227" s="112"/>
      <c r="BH227" s="37"/>
      <c r="BI227" s="37"/>
      <c r="BJ227" s="37"/>
      <c r="BK227" s="37"/>
      <c r="BL227" s="37"/>
      <c r="BM227" s="37"/>
      <c r="BN227" s="37"/>
      <c r="BO227" s="37"/>
      <c r="BP227" s="153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</row>
    <row r="228" spans="14:84" s="114" customFormat="1" x14ac:dyDescent="0.25">
      <c r="N228" s="37"/>
      <c r="O228" s="37"/>
      <c r="P228" s="37"/>
      <c r="Q228" s="37"/>
      <c r="R228" s="201"/>
      <c r="S228" s="193"/>
      <c r="T228" s="37"/>
      <c r="U228" s="37"/>
      <c r="V228" s="37"/>
      <c r="W228" s="37"/>
      <c r="X228" s="112"/>
      <c r="Y228" s="37"/>
      <c r="Z228" s="37"/>
      <c r="AA228" s="37"/>
      <c r="AB228" s="37"/>
      <c r="AC228" s="112"/>
      <c r="AD228" s="37"/>
      <c r="AE228" s="37"/>
      <c r="AF228" s="37"/>
      <c r="AG228" s="37"/>
      <c r="AH228" s="112"/>
      <c r="AI228" s="37"/>
      <c r="AJ228" s="37"/>
      <c r="AK228" s="37"/>
      <c r="AL228" s="37"/>
      <c r="AM228" s="112"/>
      <c r="AN228" s="37"/>
      <c r="AO228" s="37"/>
      <c r="AP228" s="37"/>
      <c r="AQ228" s="37"/>
      <c r="AR228" s="112"/>
      <c r="AS228" s="37"/>
      <c r="AT228" s="37"/>
      <c r="AU228" s="37"/>
      <c r="AV228" s="37"/>
      <c r="AW228" s="112"/>
      <c r="AX228" s="112"/>
      <c r="AY228" s="112"/>
      <c r="AZ228" s="112"/>
      <c r="BA228" s="112"/>
      <c r="BB228" s="112"/>
      <c r="BC228" s="112"/>
      <c r="BD228" s="112"/>
      <c r="BE228" s="112"/>
      <c r="BF228" s="112"/>
      <c r="BG228" s="112"/>
      <c r="BH228" s="37"/>
      <c r="BI228" s="37"/>
      <c r="BJ228" s="37"/>
      <c r="BK228" s="37"/>
      <c r="BL228" s="37"/>
      <c r="BM228" s="37"/>
      <c r="BN228" s="37"/>
      <c r="BO228" s="37"/>
      <c r="BP228" s="153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</row>
    <row r="229" spans="14:84" s="114" customFormat="1" x14ac:dyDescent="0.25">
      <c r="N229" s="37"/>
      <c r="O229" s="37"/>
      <c r="P229" s="37"/>
      <c r="Q229" s="37"/>
      <c r="R229" s="201"/>
      <c r="S229" s="193"/>
      <c r="T229" s="37"/>
      <c r="U229" s="37"/>
      <c r="V229" s="37"/>
      <c r="W229" s="37"/>
      <c r="X229" s="112"/>
      <c r="Y229" s="37"/>
      <c r="Z229" s="37"/>
      <c r="AA229" s="37"/>
      <c r="AB229" s="37"/>
      <c r="AC229" s="112"/>
      <c r="AD229" s="37"/>
      <c r="AE229" s="37"/>
      <c r="AF229" s="37"/>
      <c r="AG229" s="37"/>
      <c r="AH229" s="112"/>
      <c r="AI229" s="37"/>
      <c r="AJ229" s="37"/>
      <c r="AK229" s="37"/>
      <c r="AL229" s="37"/>
      <c r="AM229" s="112"/>
      <c r="AN229" s="37"/>
      <c r="AO229" s="37"/>
      <c r="AP229" s="37"/>
      <c r="AQ229" s="37"/>
      <c r="AR229" s="112"/>
      <c r="AS229" s="37"/>
      <c r="AT229" s="37"/>
      <c r="AU229" s="37"/>
      <c r="AV229" s="37"/>
      <c r="AW229" s="112"/>
      <c r="AX229" s="112"/>
      <c r="AY229" s="112"/>
      <c r="AZ229" s="112"/>
      <c r="BA229" s="112"/>
      <c r="BB229" s="112"/>
      <c r="BC229" s="112"/>
      <c r="BD229" s="112"/>
      <c r="BE229" s="112"/>
      <c r="BF229" s="112"/>
      <c r="BG229" s="112"/>
      <c r="BH229" s="37"/>
      <c r="BI229" s="37"/>
      <c r="BJ229" s="37"/>
      <c r="BK229" s="37"/>
      <c r="BL229" s="37"/>
      <c r="BM229" s="37"/>
      <c r="BN229" s="37"/>
      <c r="BO229" s="37"/>
      <c r="BP229" s="153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</row>
    <row r="230" spans="14:84" s="114" customFormat="1" x14ac:dyDescent="0.25">
      <c r="N230" s="37"/>
      <c r="O230" s="37"/>
      <c r="P230" s="37"/>
      <c r="Q230" s="37"/>
      <c r="R230" s="201"/>
      <c r="S230" s="193"/>
      <c r="T230" s="37"/>
      <c r="U230" s="37"/>
      <c r="V230" s="37"/>
      <c r="W230" s="37"/>
      <c r="X230" s="112"/>
      <c r="Y230" s="37"/>
      <c r="Z230" s="37"/>
      <c r="AA230" s="37"/>
      <c r="AB230" s="37"/>
      <c r="AC230" s="112"/>
      <c r="AD230" s="37"/>
      <c r="AE230" s="37"/>
      <c r="AF230" s="37"/>
      <c r="AG230" s="37"/>
      <c r="AH230" s="112"/>
      <c r="AI230" s="37"/>
      <c r="AJ230" s="37"/>
      <c r="AK230" s="37"/>
      <c r="AL230" s="37"/>
      <c r="AM230" s="112"/>
      <c r="AN230" s="37"/>
      <c r="AO230" s="37"/>
      <c r="AP230" s="37"/>
      <c r="AQ230" s="37"/>
      <c r="AR230" s="112"/>
      <c r="AS230" s="37"/>
      <c r="AT230" s="37"/>
      <c r="AU230" s="37"/>
      <c r="AV230" s="37"/>
      <c r="AW230" s="112"/>
      <c r="AX230" s="112"/>
      <c r="AY230" s="112"/>
      <c r="AZ230" s="112"/>
      <c r="BA230" s="112"/>
      <c r="BB230" s="112"/>
      <c r="BC230" s="112"/>
      <c r="BD230" s="112"/>
      <c r="BE230" s="112"/>
      <c r="BF230" s="112"/>
      <c r="BG230" s="112"/>
      <c r="BH230" s="37"/>
      <c r="BI230" s="37"/>
      <c r="BJ230" s="37"/>
      <c r="BK230" s="37"/>
      <c r="BL230" s="37"/>
      <c r="BM230" s="37"/>
      <c r="BN230" s="37"/>
      <c r="BO230" s="37"/>
      <c r="BP230" s="153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</row>
    <row r="231" spans="14:84" s="114" customFormat="1" x14ac:dyDescent="0.25">
      <c r="N231" s="37"/>
      <c r="O231" s="37"/>
      <c r="P231" s="37"/>
      <c r="Q231" s="37"/>
      <c r="R231" s="201"/>
      <c r="S231" s="193"/>
      <c r="T231" s="37"/>
      <c r="U231" s="37"/>
      <c r="V231" s="37"/>
      <c r="W231" s="37"/>
      <c r="X231" s="112"/>
      <c r="Y231" s="37"/>
      <c r="Z231" s="37"/>
      <c r="AA231" s="37"/>
      <c r="AB231" s="37"/>
      <c r="AC231" s="112"/>
      <c r="AD231" s="37"/>
      <c r="AE231" s="37"/>
      <c r="AF231" s="37"/>
      <c r="AG231" s="37"/>
      <c r="AH231" s="112"/>
      <c r="AI231" s="37"/>
      <c r="AJ231" s="37"/>
      <c r="AK231" s="37"/>
      <c r="AL231" s="37"/>
      <c r="AM231" s="112"/>
      <c r="AN231" s="37"/>
      <c r="AO231" s="37"/>
      <c r="AP231" s="37"/>
      <c r="AQ231" s="37"/>
      <c r="AR231" s="112"/>
      <c r="AS231" s="37"/>
      <c r="AT231" s="37"/>
      <c r="AU231" s="37"/>
      <c r="AV231" s="37"/>
      <c r="AW231" s="112"/>
      <c r="AX231" s="112"/>
      <c r="AY231" s="112"/>
      <c r="AZ231" s="112"/>
      <c r="BA231" s="112"/>
      <c r="BB231" s="112"/>
      <c r="BC231" s="112"/>
      <c r="BD231" s="112"/>
      <c r="BE231" s="112"/>
      <c r="BF231" s="112"/>
      <c r="BG231" s="112"/>
      <c r="BH231" s="37"/>
      <c r="BI231" s="37"/>
      <c r="BJ231" s="37"/>
      <c r="BK231" s="37"/>
      <c r="BL231" s="37"/>
      <c r="BM231" s="37"/>
      <c r="BN231" s="37"/>
      <c r="BO231" s="37"/>
      <c r="BP231" s="153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</row>
    <row r="232" spans="14:84" s="114" customFormat="1" x14ac:dyDescent="0.25">
      <c r="N232" s="37"/>
      <c r="O232" s="37"/>
      <c r="P232" s="37"/>
      <c r="Q232" s="37"/>
      <c r="R232" s="201"/>
      <c r="S232" s="193"/>
      <c r="T232" s="37"/>
      <c r="U232" s="37"/>
      <c r="V232" s="37"/>
      <c r="W232" s="37"/>
      <c r="X232" s="112"/>
      <c r="Y232" s="37"/>
      <c r="Z232" s="37"/>
      <c r="AA232" s="37"/>
      <c r="AB232" s="37"/>
      <c r="AC232" s="112"/>
      <c r="AD232" s="37"/>
      <c r="AE232" s="37"/>
      <c r="AF232" s="37"/>
      <c r="AG232" s="37"/>
      <c r="AH232" s="112"/>
      <c r="AI232" s="37"/>
      <c r="AJ232" s="37"/>
      <c r="AK232" s="37"/>
      <c r="AL232" s="37"/>
      <c r="AM232" s="112"/>
      <c r="AN232" s="37"/>
      <c r="AO232" s="37"/>
      <c r="AP232" s="37"/>
      <c r="AQ232" s="37"/>
      <c r="AR232" s="112"/>
      <c r="AS232" s="37"/>
      <c r="AT232" s="37"/>
      <c r="AU232" s="37"/>
      <c r="AV232" s="37"/>
      <c r="AW232" s="112"/>
      <c r="AX232" s="112"/>
      <c r="AY232" s="112"/>
      <c r="AZ232" s="112"/>
      <c r="BA232" s="112"/>
      <c r="BB232" s="112"/>
      <c r="BC232" s="112"/>
      <c r="BD232" s="112"/>
      <c r="BE232" s="112"/>
      <c r="BF232" s="112"/>
      <c r="BG232" s="112"/>
      <c r="BH232" s="37"/>
      <c r="BI232" s="37"/>
      <c r="BJ232" s="37"/>
      <c r="BK232" s="37"/>
      <c r="BL232" s="37"/>
      <c r="BM232" s="37"/>
      <c r="BN232" s="37"/>
      <c r="BO232" s="37"/>
      <c r="BP232" s="153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</row>
    <row r="233" spans="14:84" s="114" customFormat="1" x14ac:dyDescent="0.25">
      <c r="N233" s="37"/>
      <c r="O233" s="37"/>
      <c r="P233" s="37"/>
      <c r="Q233" s="37"/>
      <c r="R233" s="201"/>
      <c r="S233" s="193"/>
      <c r="T233" s="37"/>
      <c r="U233" s="37"/>
      <c r="V233" s="37"/>
      <c r="W233" s="37"/>
      <c r="X233" s="112"/>
      <c r="Y233" s="37"/>
      <c r="Z233" s="37"/>
      <c r="AA233" s="37"/>
      <c r="AB233" s="37"/>
      <c r="AC233" s="112"/>
      <c r="AD233" s="37"/>
      <c r="AE233" s="37"/>
      <c r="AF233" s="37"/>
      <c r="AG233" s="37"/>
      <c r="AH233" s="112"/>
      <c r="AI233" s="37"/>
      <c r="AJ233" s="37"/>
      <c r="AK233" s="37"/>
      <c r="AL233" s="37"/>
      <c r="AM233" s="112"/>
      <c r="AN233" s="37"/>
      <c r="AO233" s="37"/>
      <c r="AP233" s="37"/>
      <c r="AQ233" s="37"/>
      <c r="AR233" s="112"/>
      <c r="AS233" s="37"/>
      <c r="AT233" s="37"/>
      <c r="AU233" s="37"/>
      <c r="AV233" s="37"/>
      <c r="AW233" s="112"/>
      <c r="AX233" s="112"/>
      <c r="AY233" s="112"/>
      <c r="AZ233" s="112"/>
      <c r="BA233" s="112"/>
      <c r="BB233" s="112"/>
      <c r="BC233" s="112"/>
      <c r="BD233" s="112"/>
      <c r="BE233" s="112"/>
      <c r="BF233" s="112"/>
      <c r="BG233" s="112"/>
      <c r="BH233" s="37"/>
      <c r="BI233" s="37"/>
      <c r="BJ233" s="37"/>
      <c r="BK233" s="37"/>
      <c r="BL233" s="37"/>
      <c r="BM233" s="37"/>
      <c r="BN233" s="37"/>
      <c r="BO233" s="37"/>
      <c r="BP233" s="153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</row>
    <row r="234" spans="14:84" s="114" customFormat="1" x14ac:dyDescent="0.25">
      <c r="N234" s="37"/>
      <c r="O234" s="37"/>
      <c r="P234" s="37"/>
      <c r="Q234" s="37"/>
      <c r="R234" s="201"/>
      <c r="S234" s="193"/>
      <c r="T234" s="37"/>
      <c r="U234" s="37"/>
      <c r="V234" s="37"/>
      <c r="W234" s="37"/>
      <c r="X234" s="112"/>
      <c r="Y234" s="37"/>
      <c r="Z234" s="37"/>
      <c r="AA234" s="37"/>
      <c r="AB234" s="37"/>
      <c r="AC234" s="112"/>
      <c r="AD234" s="37"/>
      <c r="AE234" s="37"/>
      <c r="AF234" s="37"/>
      <c r="AG234" s="37"/>
      <c r="AH234" s="112"/>
      <c r="AI234" s="37"/>
      <c r="AJ234" s="37"/>
      <c r="AK234" s="37"/>
      <c r="AL234" s="37"/>
      <c r="AM234" s="112"/>
      <c r="AN234" s="37"/>
      <c r="AO234" s="37"/>
      <c r="AP234" s="37"/>
      <c r="AQ234" s="37"/>
      <c r="AR234" s="112"/>
      <c r="AS234" s="37"/>
      <c r="AT234" s="37"/>
      <c r="AU234" s="37"/>
      <c r="AV234" s="37"/>
      <c r="AW234" s="112"/>
      <c r="AX234" s="112"/>
      <c r="AY234" s="112"/>
      <c r="AZ234" s="112"/>
      <c r="BA234" s="112"/>
      <c r="BB234" s="112"/>
      <c r="BC234" s="112"/>
      <c r="BD234" s="112"/>
      <c r="BE234" s="112"/>
      <c r="BF234" s="112"/>
      <c r="BG234" s="112"/>
      <c r="BH234" s="37"/>
      <c r="BI234" s="37"/>
      <c r="BJ234" s="37"/>
      <c r="BK234" s="37"/>
      <c r="BL234" s="37"/>
      <c r="BM234" s="37"/>
      <c r="BN234" s="37"/>
      <c r="BO234" s="37"/>
      <c r="BP234" s="153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</row>
    <row r="235" spans="14:84" s="114" customFormat="1" x14ac:dyDescent="0.25">
      <c r="N235" s="37"/>
      <c r="O235" s="37"/>
      <c r="P235" s="37"/>
      <c r="Q235" s="37"/>
      <c r="R235" s="201"/>
      <c r="S235" s="193"/>
      <c r="T235" s="37"/>
      <c r="U235" s="37"/>
      <c r="V235" s="37"/>
      <c r="W235" s="37"/>
      <c r="X235" s="112"/>
      <c r="Y235" s="37"/>
      <c r="Z235" s="37"/>
      <c r="AA235" s="37"/>
      <c r="AB235" s="37"/>
      <c r="AC235" s="112"/>
      <c r="AD235" s="37"/>
      <c r="AE235" s="37"/>
      <c r="AF235" s="37"/>
      <c r="AG235" s="37"/>
      <c r="AH235" s="112"/>
      <c r="AI235" s="37"/>
      <c r="AJ235" s="37"/>
      <c r="AK235" s="37"/>
      <c r="AL235" s="37"/>
      <c r="AM235" s="112"/>
      <c r="AN235" s="37"/>
      <c r="AO235" s="37"/>
      <c r="AP235" s="37"/>
      <c r="AQ235" s="37"/>
      <c r="AR235" s="112"/>
      <c r="AS235" s="37"/>
      <c r="AT235" s="37"/>
      <c r="AU235" s="37"/>
      <c r="AV235" s="37"/>
      <c r="AW235" s="112"/>
      <c r="AX235" s="112"/>
      <c r="AY235" s="112"/>
      <c r="AZ235" s="112"/>
      <c r="BA235" s="112"/>
      <c r="BB235" s="112"/>
      <c r="BC235" s="112"/>
      <c r="BD235" s="112"/>
      <c r="BE235" s="112"/>
      <c r="BF235" s="112"/>
      <c r="BG235" s="112"/>
      <c r="BH235" s="37"/>
      <c r="BI235" s="37"/>
      <c r="BJ235" s="37"/>
      <c r="BK235" s="37"/>
      <c r="BL235" s="37"/>
      <c r="BM235" s="37"/>
      <c r="BN235" s="37"/>
      <c r="BO235" s="37"/>
      <c r="BP235" s="153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</row>
    <row r="236" spans="14:84" s="114" customFormat="1" x14ac:dyDescent="0.25">
      <c r="N236" s="37"/>
      <c r="O236" s="37"/>
      <c r="P236" s="37"/>
      <c r="Q236" s="37"/>
      <c r="R236" s="201"/>
      <c r="S236" s="193"/>
      <c r="T236" s="37"/>
      <c r="U236" s="37"/>
      <c r="V236" s="37"/>
      <c r="W236" s="37"/>
      <c r="X236" s="112"/>
      <c r="Y236" s="37"/>
      <c r="Z236" s="37"/>
      <c r="AA236" s="37"/>
      <c r="AB236" s="37"/>
      <c r="AC236" s="112"/>
      <c r="AD236" s="37"/>
      <c r="AE236" s="37"/>
      <c r="AF236" s="37"/>
      <c r="AG236" s="37"/>
      <c r="AH236" s="112"/>
      <c r="AI236" s="37"/>
      <c r="AJ236" s="37"/>
      <c r="AK236" s="37"/>
      <c r="AL236" s="37"/>
      <c r="AM236" s="112"/>
      <c r="AN236" s="37"/>
      <c r="AO236" s="37"/>
      <c r="AP236" s="37"/>
      <c r="AQ236" s="37"/>
      <c r="AR236" s="112"/>
      <c r="AS236" s="37"/>
      <c r="AT236" s="37"/>
      <c r="AU236" s="37"/>
      <c r="AV236" s="37"/>
      <c r="AW236" s="112"/>
      <c r="AX236" s="112"/>
      <c r="AY236" s="112"/>
      <c r="AZ236" s="112"/>
      <c r="BA236" s="112"/>
      <c r="BB236" s="112"/>
      <c r="BC236" s="112"/>
      <c r="BD236" s="112"/>
      <c r="BE236" s="112"/>
      <c r="BF236" s="112"/>
      <c r="BG236" s="112"/>
      <c r="BH236" s="37"/>
      <c r="BI236" s="37"/>
      <c r="BJ236" s="37"/>
      <c r="BK236" s="37"/>
      <c r="BL236" s="37"/>
      <c r="BM236" s="37"/>
      <c r="BN236" s="37"/>
      <c r="BO236" s="37"/>
      <c r="BP236" s="153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</row>
    <row r="237" spans="14:84" s="114" customFormat="1" x14ac:dyDescent="0.25">
      <c r="N237" s="37"/>
      <c r="O237" s="37"/>
      <c r="P237" s="37"/>
      <c r="Q237" s="37"/>
      <c r="R237" s="201"/>
      <c r="S237" s="193"/>
      <c r="T237" s="37"/>
      <c r="U237" s="37"/>
      <c r="V237" s="37"/>
      <c r="W237" s="37"/>
      <c r="X237" s="112"/>
      <c r="Y237" s="37"/>
      <c r="Z237" s="37"/>
      <c r="AA237" s="37"/>
      <c r="AB237" s="37"/>
      <c r="AC237" s="112"/>
      <c r="AD237" s="37"/>
      <c r="AE237" s="37"/>
      <c r="AF237" s="37"/>
      <c r="AG237" s="37"/>
      <c r="AH237" s="112"/>
      <c r="AI237" s="37"/>
      <c r="AJ237" s="37"/>
      <c r="AK237" s="37"/>
      <c r="AL237" s="37"/>
      <c r="AM237" s="112"/>
      <c r="AN237" s="37"/>
      <c r="AO237" s="37"/>
      <c r="AP237" s="37"/>
      <c r="AQ237" s="37"/>
      <c r="AR237" s="112"/>
      <c r="AS237" s="37"/>
      <c r="AT237" s="37"/>
      <c r="AU237" s="37"/>
      <c r="AV237" s="37"/>
      <c r="AW237" s="112"/>
      <c r="AX237" s="112"/>
      <c r="AY237" s="112"/>
      <c r="AZ237" s="112"/>
      <c r="BA237" s="112"/>
      <c r="BB237" s="112"/>
      <c r="BC237" s="112"/>
      <c r="BD237" s="112"/>
      <c r="BE237" s="112"/>
      <c r="BF237" s="112"/>
      <c r="BG237" s="112"/>
      <c r="BH237" s="37"/>
      <c r="BI237" s="37"/>
      <c r="BJ237" s="37"/>
      <c r="BK237" s="37"/>
      <c r="BL237" s="37"/>
      <c r="BM237" s="37"/>
      <c r="BN237" s="37"/>
      <c r="BO237" s="37"/>
      <c r="BP237" s="153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</row>
    <row r="238" spans="14:84" s="114" customFormat="1" x14ac:dyDescent="0.25">
      <c r="N238" s="37"/>
      <c r="O238" s="37"/>
      <c r="P238" s="37"/>
      <c r="Q238" s="37"/>
      <c r="R238" s="201"/>
      <c r="S238" s="193"/>
      <c r="T238" s="37"/>
      <c r="U238" s="37"/>
      <c r="V238" s="37"/>
      <c r="W238" s="37"/>
      <c r="X238" s="112"/>
      <c r="Y238" s="37"/>
      <c r="Z238" s="37"/>
      <c r="AA238" s="37"/>
      <c r="AB238" s="37"/>
      <c r="AC238" s="112"/>
      <c r="AD238" s="37"/>
      <c r="AE238" s="37"/>
      <c r="AF238" s="37"/>
      <c r="AG238" s="37"/>
      <c r="AH238" s="112"/>
      <c r="AI238" s="37"/>
      <c r="AJ238" s="37"/>
      <c r="AK238" s="37"/>
      <c r="AL238" s="37"/>
      <c r="AM238" s="112"/>
      <c r="AN238" s="37"/>
      <c r="AO238" s="37"/>
      <c r="AP238" s="37"/>
      <c r="AQ238" s="37"/>
      <c r="AR238" s="112"/>
      <c r="AS238" s="37"/>
      <c r="AT238" s="37"/>
      <c r="AU238" s="37"/>
      <c r="AV238" s="37"/>
      <c r="AW238" s="112"/>
      <c r="AX238" s="112"/>
      <c r="AY238" s="112"/>
      <c r="AZ238" s="112"/>
      <c r="BA238" s="112"/>
      <c r="BB238" s="112"/>
      <c r="BC238" s="112"/>
      <c r="BD238" s="112"/>
      <c r="BE238" s="112"/>
      <c r="BF238" s="112"/>
      <c r="BG238" s="112"/>
      <c r="BH238" s="37"/>
      <c r="BI238" s="37"/>
      <c r="BJ238" s="37"/>
      <c r="BK238" s="37"/>
      <c r="BL238" s="37"/>
      <c r="BM238" s="37"/>
      <c r="BN238" s="37"/>
      <c r="BO238" s="37"/>
      <c r="BP238" s="153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</row>
  </sheetData>
  <mergeCells count="68">
    <mergeCell ref="C5:C9"/>
    <mergeCell ref="F5:F9"/>
    <mergeCell ref="I5:M5"/>
    <mergeCell ref="AN5:AW5"/>
    <mergeCell ref="I6:I9"/>
    <mergeCell ref="N5:N9"/>
    <mergeCell ref="O5:Q5"/>
    <mergeCell ref="T5:AC5"/>
    <mergeCell ref="Y6:AC6"/>
    <mergeCell ref="T8:X8"/>
    <mergeCell ref="Y8:AC8"/>
    <mergeCell ref="D4:D9"/>
    <mergeCell ref="AS8:AW8"/>
    <mergeCell ref="AS7:AW7"/>
    <mergeCell ref="T6:X6"/>
    <mergeCell ref="AI8:AM8"/>
    <mergeCell ref="AX7:BB7"/>
    <mergeCell ref="BC7:BG7"/>
    <mergeCell ref="AI6:AM6"/>
    <mergeCell ref="AN6:AR6"/>
    <mergeCell ref="AS6:AW6"/>
    <mergeCell ref="AX6:BB6"/>
    <mergeCell ref="AX8:BB8"/>
    <mergeCell ref="AD8:AH8"/>
    <mergeCell ref="A73:B73"/>
    <mergeCell ref="G5:G9"/>
    <mergeCell ref="H5:H9"/>
    <mergeCell ref="K6:M8"/>
    <mergeCell ref="O6:O9"/>
    <mergeCell ref="Q6:Q9"/>
    <mergeCell ref="AX5:BG5"/>
    <mergeCell ref="AD5:AM5"/>
    <mergeCell ref="A4:A9"/>
    <mergeCell ref="B4:B9"/>
    <mergeCell ref="E4:E9"/>
    <mergeCell ref="F4:Q4"/>
    <mergeCell ref="T4:AW4"/>
    <mergeCell ref="BC6:BG6"/>
    <mergeCell ref="T7:X7"/>
    <mergeCell ref="Y7:AC7"/>
    <mergeCell ref="AD7:AH7"/>
    <mergeCell ref="AI7:AM7"/>
    <mergeCell ref="AN7:AR7"/>
    <mergeCell ref="AD6:AH6"/>
    <mergeCell ref="K85:L85"/>
    <mergeCell ref="BC8:BG8"/>
    <mergeCell ref="BC76:BG76"/>
    <mergeCell ref="A78:B78"/>
    <mergeCell ref="I81:I89"/>
    <mergeCell ref="K81:Q81"/>
    <mergeCell ref="K82:Q82"/>
    <mergeCell ref="K83:Q83"/>
    <mergeCell ref="A76:B76"/>
    <mergeCell ref="T76:X76"/>
    <mergeCell ref="Y76:AC76"/>
    <mergeCell ref="AD76:AH76"/>
    <mergeCell ref="AI76:AM76"/>
    <mergeCell ref="K88:Q88"/>
    <mergeCell ref="AN8:AR8"/>
    <mergeCell ref="K89:Q89"/>
    <mergeCell ref="A75:B75"/>
    <mergeCell ref="AS76:AW76"/>
    <mergeCell ref="AX76:BB76"/>
    <mergeCell ref="A74:B74"/>
    <mergeCell ref="K84:L84"/>
    <mergeCell ref="AN76:AR76"/>
    <mergeCell ref="K86:L86"/>
    <mergeCell ref="K87:L87"/>
  </mergeCells>
  <phoneticPr fontId="26" type="noConversion"/>
  <pageMargins left="0.31496062992125984" right="0.31496062992125984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BP238"/>
  <sheetViews>
    <sheetView topLeftCell="A4" zoomScale="70" zoomScaleNormal="70" workbookViewId="0">
      <pane xSplit="3" ySplit="14" topLeftCell="D48" activePane="bottomRight" state="frozen"/>
      <selection activeCell="A4" sqref="A4"/>
      <selection pane="topRight" activeCell="D4" sqref="D4"/>
      <selection pane="bottomLeft" activeCell="A18" sqref="A18"/>
      <selection pane="bottomRight" activeCell="D18" sqref="D18"/>
    </sheetView>
  </sheetViews>
  <sheetFormatPr defaultColWidth="9.140625" defaultRowHeight="18.75" x14ac:dyDescent="0.25"/>
  <cols>
    <col min="1" max="1" width="12" style="37" customWidth="1"/>
    <col min="2" max="2" width="48.28515625" style="37" customWidth="1"/>
    <col min="3" max="3" width="21.28515625" style="37" customWidth="1"/>
    <col min="4" max="4" width="8.7109375" style="37" customWidth="1"/>
    <col min="5" max="5" width="6.42578125" style="37" customWidth="1"/>
    <col min="6" max="6" width="13.42578125" style="37" bestFit="1" customWidth="1"/>
    <col min="7" max="7" width="9.140625" style="110"/>
    <col min="8" max="9" width="13.42578125" style="37" bestFit="1" customWidth="1"/>
    <col min="10" max="10" width="6.7109375" style="111" customWidth="1"/>
    <col min="11" max="12" width="9.28515625" style="37" bestFit="1" customWidth="1"/>
    <col min="13" max="13" width="9.28515625" style="37" hidden="1" customWidth="1"/>
    <col min="14" max="14" width="11.7109375" style="37" customWidth="1"/>
    <col min="15" max="15" width="7.140625" style="37" customWidth="1"/>
    <col min="16" max="16" width="6.28515625" style="37" customWidth="1"/>
    <col min="17" max="17" width="6.140625" style="37" customWidth="1"/>
    <col min="18" max="18" width="9.28515625" style="201" customWidth="1"/>
    <col min="19" max="19" width="7.5703125" style="193" customWidth="1"/>
    <col min="20" max="20" width="9.28515625" style="37" bestFit="1" customWidth="1"/>
    <col min="21" max="21" width="5.28515625" style="37" customWidth="1"/>
    <col min="22" max="23" width="5.7109375" style="37" customWidth="1"/>
    <col min="24" max="24" width="5.7109375" style="112" customWidth="1"/>
    <col min="25" max="25" width="9.28515625" style="37" bestFit="1" customWidth="1"/>
    <col min="26" max="26" width="4.42578125" style="37" customWidth="1"/>
    <col min="27" max="28" width="5.7109375" style="37" customWidth="1"/>
    <col min="29" max="29" width="5.7109375" style="112" customWidth="1"/>
    <col min="30" max="30" width="9.28515625" style="37" bestFit="1" customWidth="1"/>
    <col min="31" max="31" width="4.85546875" style="37" customWidth="1"/>
    <col min="32" max="33" width="5.7109375" style="37" customWidth="1"/>
    <col min="34" max="34" width="5.7109375" style="112" customWidth="1"/>
    <col min="35" max="35" width="9.28515625" style="37" bestFit="1" customWidth="1"/>
    <col min="36" max="36" width="4.7109375" style="37" customWidth="1"/>
    <col min="37" max="38" width="5.7109375" style="37" customWidth="1"/>
    <col min="39" max="39" width="5.7109375" style="112" customWidth="1"/>
    <col min="40" max="40" width="4.140625" style="37" hidden="1" customWidth="1"/>
    <col min="41" max="41" width="4.42578125" style="37" hidden="1" customWidth="1"/>
    <col min="42" max="42" width="2.42578125" style="37" hidden="1" customWidth="1"/>
    <col min="43" max="43" width="3.85546875" style="37" hidden="1" customWidth="1"/>
    <col min="44" max="44" width="2.85546875" style="112" hidden="1" customWidth="1"/>
    <col min="45" max="45" width="2.5703125" style="37" hidden="1" customWidth="1"/>
    <col min="46" max="46" width="3.28515625" style="37" hidden="1" customWidth="1"/>
    <col min="47" max="47" width="2.42578125" style="37" hidden="1" customWidth="1"/>
    <col min="48" max="48" width="2.7109375" style="37" hidden="1" customWidth="1"/>
    <col min="49" max="49" width="3" style="112" hidden="1" customWidth="1"/>
    <col min="50" max="50" width="3.42578125" style="112" hidden="1" customWidth="1"/>
    <col min="51" max="52" width="3" style="112" hidden="1" customWidth="1"/>
    <col min="53" max="54" width="2.42578125" style="112" hidden="1" customWidth="1"/>
    <col min="55" max="55" width="3" style="112" hidden="1" customWidth="1"/>
    <col min="56" max="58" width="2.85546875" style="112" hidden="1" customWidth="1"/>
    <col min="59" max="59" width="2.7109375" style="112" hidden="1" customWidth="1"/>
    <col min="60" max="60" width="12.85546875" style="37" bestFit="1" customWidth="1"/>
    <col min="61" max="61" width="11.7109375" style="37" customWidth="1"/>
    <col min="62" max="67" width="9.140625" style="37"/>
    <col min="68" max="68" width="9.140625" style="153"/>
    <col min="69" max="16384" width="9.140625" style="37"/>
  </cols>
  <sheetData>
    <row r="1" spans="1:68" s="114" customFormat="1" x14ac:dyDescent="0.25">
      <c r="A1" s="113"/>
      <c r="B1" s="83" t="s">
        <v>0</v>
      </c>
      <c r="C1" s="113"/>
      <c r="D1" s="352" t="s">
        <v>175</v>
      </c>
      <c r="E1" s="113"/>
      <c r="F1" s="113"/>
      <c r="G1" s="113"/>
      <c r="H1" s="113"/>
      <c r="I1" s="113"/>
      <c r="J1" s="349" t="s">
        <v>175</v>
      </c>
      <c r="K1" s="113"/>
      <c r="L1" s="113"/>
      <c r="M1" s="113"/>
      <c r="N1" s="113"/>
      <c r="O1" s="113"/>
      <c r="P1" s="113"/>
      <c r="Q1" s="113"/>
      <c r="R1" s="525" t="s">
        <v>175</v>
      </c>
      <c r="S1" s="526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P1" s="152"/>
    </row>
    <row r="2" spans="1:68" s="114" customFormat="1" ht="20.25" x14ac:dyDescent="0.3">
      <c r="A2" s="38"/>
      <c r="B2" s="39" t="s">
        <v>1</v>
      </c>
      <c r="C2" s="40"/>
      <c r="D2" s="353"/>
      <c r="E2" s="41"/>
      <c r="F2" s="42" t="s">
        <v>180</v>
      </c>
      <c r="G2" s="42"/>
      <c r="H2" s="40"/>
      <c r="I2" s="40"/>
      <c r="J2" s="347"/>
      <c r="K2" s="40"/>
      <c r="L2" s="40"/>
      <c r="M2" s="40"/>
      <c r="N2" s="40"/>
      <c r="O2" s="40"/>
      <c r="P2" s="40"/>
      <c r="Q2" s="40"/>
      <c r="R2" s="527"/>
      <c r="S2" s="527"/>
      <c r="T2" s="40"/>
      <c r="U2" s="40"/>
      <c r="V2" s="40"/>
      <c r="W2" s="40"/>
      <c r="X2" s="40"/>
      <c r="Y2" s="43"/>
      <c r="Z2" s="44"/>
      <c r="AA2" s="44"/>
      <c r="AB2" s="44"/>
      <c r="AC2" s="44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P2" s="152"/>
    </row>
    <row r="3" spans="1:68" s="329" customFormat="1" x14ac:dyDescent="0.25">
      <c r="D3" s="354"/>
      <c r="E3" s="330"/>
      <c r="F3" s="331"/>
      <c r="G3" s="331"/>
      <c r="H3" s="331"/>
      <c r="I3" s="331"/>
      <c r="J3" s="348"/>
      <c r="K3" s="331"/>
      <c r="L3" s="331"/>
      <c r="M3" s="331"/>
      <c r="N3" s="332"/>
      <c r="O3" s="109"/>
      <c r="P3" s="109"/>
      <c r="Q3" s="331"/>
      <c r="R3" s="528"/>
      <c r="S3" s="528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333"/>
      <c r="BJ3" s="334"/>
      <c r="BK3" s="334"/>
      <c r="BL3" s="334"/>
      <c r="BN3" s="335"/>
      <c r="BP3" s="336"/>
    </row>
    <row r="4" spans="1:68" s="263" customFormat="1" ht="47.25" customHeight="1" x14ac:dyDescent="0.25">
      <c r="A4" s="605" t="s">
        <v>2</v>
      </c>
      <c r="B4" s="639" t="s">
        <v>3</v>
      </c>
      <c r="C4" s="560" t="s">
        <v>14</v>
      </c>
      <c r="D4" s="661" t="s">
        <v>21</v>
      </c>
      <c r="E4" s="642" t="s">
        <v>164</v>
      </c>
      <c r="F4" s="645" t="s">
        <v>6</v>
      </c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7"/>
      <c r="R4" s="524"/>
      <c r="S4" s="524"/>
      <c r="T4" s="648" t="s">
        <v>7</v>
      </c>
      <c r="U4" s="649"/>
      <c r="V4" s="649"/>
      <c r="W4" s="649"/>
      <c r="X4" s="649"/>
      <c r="Y4" s="649"/>
      <c r="Z4" s="649"/>
      <c r="AA4" s="649"/>
      <c r="AB4" s="649"/>
      <c r="AC4" s="649"/>
      <c r="AD4" s="649"/>
      <c r="AE4" s="649"/>
      <c r="AF4" s="649"/>
      <c r="AG4" s="649"/>
      <c r="AH4" s="649"/>
      <c r="AI4" s="649"/>
      <c r="AJ4" s="649"/>
      <c r="AK4" s="649"/>
      <c r="AL4" s="649"/>
      <c r="AM4" s="649"/>
      <c r="AN4" s="649"/>
      <c r="AO4" s="649"/>
      <c r="AP4" s="649"/>
      <c r="AQ4" s="649"/>
      <c r="AR4" s="649"/>
      <c r="AS4" s="649"/>
      <c r="AT4" s="649"/>
      <c r="AU4" s="649"/>
      <c r="AV4" s="649"/>
      <c r="AW4" s="650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220"/>
      <c r="BI4" s="261"/>
      <c r="BJ4" s="262"/>
      <c r="BK4" s="262"/>
      <c r="BL4" s="262"/>
      <c r="BN4" s="264"/>
      <c r="BP4" s="265"/>
    </row>
    <row r="5" spans="1:68" s="263" customFormat="1" ht="47.25" customHeight="1" x14ac:dyDescent="0.25">
      <c r="A5" s="606"/>
      <c r="B5" s="640"/>
      <c r="C5" s="651" t="s">
        <v>4</v>
      </c>
      <c r="D5" s="662"/>
      <c r="E5" s="643"/>
      <c r="F5" s="623" t="s">
        <v>5</v>
      </c>
      <c r="G5" s="620" t="s">
        <v>103</v>
      </c>
      <c r="H5" s="623" t="s">
        <v>9</v>
      </c>
      <c r="I5" s="608" t="s">
        <v>158</v>
      </c>
      <c r="J5" s="654"/>
      <c r="K5" s="654"/>
      <c r="L5" s="654"/>
      <c r="M5" s="609"/>
      <c r="N5" s="623" t="s">
        <v>159</v>
      </c>
      <c r="O5" s="658" t="s">
        <v>14</v>
      </c>
      <c r="P5" s="659"/>
      <c r="Q5" s="660"/>
      <c r="R5" s="195"/>
      <c r="S5" s="252"/>
      <c r="T5" s="636" t="s">
        <v>10</v>
      </c>
      <c r="U5" s="637"/>
      <c r="V5" s="637"/>
      <c r="W5" s="637"/>
      <c r="X5" s="637"/>
      <c r="Y5" s="637"/>
      <c r="Z5" s="637"/>
      <c r="AA5" s="637"/>
      <c r="AB5" s="637"/>
      <c r="AC5" s="638"/>
      <c r="AD5" s="636" t="s">
        <v>11</v>
      </c>
      <c r="AE5" s="637"/>
      <c r="AF5" s="637"/>
      <c r="AG5" s="637"/>
      <c r="AH5" s="637"/>
      <c r="AI5" s="637"/>
      <c r="AJ5" s="637"/>
      <c r="AK5" s="637"/>
      <c r="AL5" s="637"/>
      <c r="AM5" s="638"/>
      <c r="AN5" s="635" t="s">
        <v>12</v>
      </c>
      <c r="AO5" s="601"/>
      <c r="AP5" s="601"/>
      <c r="AQ5" s="601"/>
      <c r="AR5" s="601"/>
      <c r="AS5" s="601"/>
      <c r="AT5" s="601"/>
      <c r="AU5" s="601"/>
      <c r="AV5" s="601"/>
      <c r="AW5" s="602"/>
      <c r="AX5" s="635" t="s">
        <v>166</v>
      </c>
      <c r="AY5" s="601"/>
      <c r="AZ5" s="601"/>
      <c r="BA5" s="601"/>
      <c r="BB5" s="601"/>
      <c r="BC5" s="601"/>
      <c r="BD5" s="601"/>
      <c r="BE5" s="601"/>
      <c r="BF5" s="601"/>
      <c r="BG5" s="602"/>
      <c r="BH5" s="220"/>
      <c r="BI5" s="261"/>
      <c r="BJ5" s="262"/>
      <c r="BK5" s="262"/>
      <c r="BL5" s="262"/>
      <c r="BN5" s="264"/>
      <c r="BP5" s="265"/>
    </row>
    <row r="6" spans="1:68" s="263" customFormat="1" ht="32.25" customHeight="1" x14ac:dyDescent="0.25">
      <c r="A6" s="606"/>
      <c r="B6" s="640"/>
      <c r="C6" s="652"/>
      <c r="D6" s="662"/>
      <c r="E6" s="643"/>
      <c r="F6" s="624"/>
      <c r="G6" s="621"/>
      <c r="H6" s="624"/>
      <c r="I6" s="655" t="s">
        <v>115</v>
      </c>
      <c r="J6" s="50"/>
      <c r="K6" s="626" t="s">
        <v>111</v>
      </c>
      <c r="L6" s="627"/>
      <c r="M6" s="628"/>
      <c r="N6" s="624"/>
      <c r="O6" s="623" t="s">
        <v>13</v>
      </c>
      <c r="P6" s="557"/>
      <c r="Q6" s="623" t="s">
        <v>8</v>
      </c>
      <c r="R6" s="195"/>
      <c r="S6" s="252"/>
      <c r="T6" s="616" t="s">
        <v>15</v>
      </c>
      <c r="U6" s="598"/>
      <c r="V6" s="598"/>
      <c r="W6" s="598"/>
      <c r="X6" s="599"/>
      <c r="Y6" s="617" t="s">
        <v>16</v>
      </c>
      <c r="Z6" s="598"/>
      <c r="AA6" s="598"/>
      <c r="AB6" s="598"/>
      <c r="AC6" s="618"/>
      <c r="AD6" s="597" t="s">
        <v>17</v>
      </c>
      <c r="AE6" s="598"/>
      <c r="AF6" s="598"/>
      <c r="AG6" s="598"/>
      <c r="AH6" s="599"/>
      <c r="AI6" s="617" t="s">
        <v>18</v>
      </c>
      <c r="AJ6" s="598"/>
      <c r="AK6" s="598"/>
      <c r="AL6" s="598"/>
      <c r="AM6" s="618"/>
      <c r="AN6" s="619" t="s">
        <v>19</v>
      </c>
      <c r="AO6" s="601"/>
      <c r="AP6" s="601"/>
      <c r="AQ6" s="601"/>
      <c r="AR6" s="615"/>
      <c r="AS6" s="600" t="s">
        <v>20</v>
      </c>
      <c r="AT6" s="601"/>
      <c r="AU6" s="601"/>
      <c r="AV6" s="601"/>
      <c r="AW6" s="602"/>
      <c r="AX6" s="619" t="s">
        <v>171</v>
      </c>
      <c r="AY6" s="601"/>
      <c r="AZ6" s="601"/>
      <c r="BA6" s="601"/>
      <c r="BB6" s="615"/>
      <c r="BC6" s="600" t="s">
        <v>170</v>
      </c>
      <c r="BD6" s="601"/>
      <c r="BE6" s="601"/>
      <c r="BF6" s="601"/>
      <c r="BG6" s="602"/>
      <c r="BH6" s="220"/>
      <c r="BI6" s="261"/>
      <c r="BJ6" s="262"/>
      <c r="BK6" s="262"/>
      <c r="BL6" s="262"/>
      <c r="BN6" s="264"/>
      <c r="BP6" s="265"/>
    </row>
    <row r="7" spans="1:68" s="263" customFormat="1" ht="32.25" customHeight="1" x14ac:dyDescent="0.25">
      <c r="A7" s="606"/>
      <c r="B7" s="640"/>
      <c r="C7" s="652"/>
      <c r="D7" s="662"/>
      <c r="E7" s="643"/>
      <c r="F7" s="624"/>
      <c r="G7" s="621"/>
      <c r="H7" s="624"/>
      <c r="I7" s="656"/>
      <c r="J7" s="50"/>
      <c r="K7" s="629"/>
      <c r="L7" s="630"/>
      <c r="M7" s="631"/>
      <c r="N7" s="624"/>
      <c r="O7" s="624"/>
      <c r="P7" s="558"/>
      <c r="Q7" s="624"/>
      <c r="R7" s="195"/>
      <c r="S7" s="252"/>
      <c r="T7" s="616" t="s">
        <v>100</v>
      </c>
      <c r="U7" s="598"/>
      <c r="V7" s="598"/>
      <c r="W7" s="598"/>
      <c r="X7" s="599"/>
      <c r="Y7" s="617" t="s">
        <v>160</v>
      </c>
      <c r="Z7" s="598"/>
      <c r="AA7" s="598"/>
      <c r="AB7" s="598"/>
      <c r="AC7" s="618"/>
      <c r="AD7" s="597" t="s">
        <v>100</v>
      </c>
      <c r="AE7" s="598"/>
      <c r="AF7" s="598"/>
      <c r="AG7" s="598"/>
      <c r="AH7" s="599"/>
      <c r="AI7" s="600" t="s">
        <v>216</v>
      </c>
      <c r="AJ7" s="601"/>
      <c r="AK7" s="601"/>
      <c r="AL7" s="601"/>
      <c r="AM7" s="602"/>
      <c r="AN7" s="619" t="s">
        <v>100</v>
      </c>
      <c r="AO7" s="601"/>
      <c r="AP7" s="601"/>
      <c r="AQ7" s="601"/>
      <c r="AR7" s="615"/>
      <c r="AS7" s="600" t="s">
        <v>100</v>
      </c>
      <c r="AT7" s="601"/>
      <c r="AU7" s="601"/>
      <c r="AV7" s="601"/>
      <c r="AW7" s="602"/>
      <c r="AX7" s="619" t="s">
        <v>100</v>
      </c>
      <c r="AY7" s="601"/>
      <c r="AZ7" s="601"/>
      <c r="BA7" s="601"/>
      <c r="BB7" s="615"/>
      <c r="BC7" s="600" t="s">
        <v>100</v>
      </c>
      <c r="BD7" s="601"/>
      <c r="BE7" s="601"/>
      <c r="BF7" s="601"/>
      <c r="BG7" s="602"/>
      <c r="BH7" s="220"/>
      <c r="BI7" s="261"/>
      <c r="BJ7" s="262"/>
      <c r="BK7" s="262"/>
      <c r="BL7" s="262"/>
      <c r="BN7" s="264"/>
      <c r="BP7" s="265"/>
    </row>
    <row r="8" spans="1:68" s="263" customFormat="1" ht="16.5" customHeight="1" x14ac:dyDescent="0.25">
      <c r="A8" s="606"/>
      <c r="B8" s="640"/>
      <c r="C8" s="652"/>
      <c r="D8" s="662"/>
      <c r="E8" s="643"/>
      <c r="F8" s="624"/>
      <c r="G8" s="621"/>
      <c r="H8" s="624"/>
      <c r="I8" s="656"/>
      <c r="J8" s="50"/>
      <c r="K8" s="632"/>
      <c r="L8" s="633"/>
      <c r="M8" s="634"/>
      <c r="N8" s="624"/>
      <c r="O8" s="624"/>
      <c r="P8" s="558"/>
      <c r="Q8" s="624"/>
      <c r="R8" s="195"/>
      <c r="S8" s="252"/>
      <c r="T8" s="616" t="s">
        <v>196</v>
      </c>
      <c r="U8" s="598"/>
      <c r="V8" s="598"/>
      <c r="W8" s="598"/>
      <c r="X8" s="599"/>
      <c r="Y8" s="617" t="s">
        <v>197</v>
      </c>
      <c r="Z8" s="598"/>
      <c r="AA8" s="598"/>
      <c r="AB8" s="598"/>
      <c r="AC8" s="618"/>
      <c r="AD8" s="598" t="s">
        <v>224</v>
      </c>
      <c r="AE8" s="598"/>
      <c r="AF8" s="598"/>
      <c r="AG8" s="598"/>
      <c r="AH8" s="599"/>
      <c r="AI8" s="617" t="s">
        <v>217</v>
      </c>
      <c r="AJ8" s="598"/>
      <c r="AK8" s="598"/>
      <c r="AL8" s="598"/>
      <c r="AM8" s="618"/>
      <c r="AN8" s="601" t="s">
        <v>161</v>
      </c>
      <c r="AO8" s="601"/>
      <c r="AP8" s="601"/>
      <c r="AQ8" s="601"/>
      <c r="AR8" s="615"/>
      <c r="AS8" s="600" t="s">
        <v>165</v>
      </c>
      <c r="AT8" s="601"/>
      <c r="AU8" s="601"/>
      <c r="AV8" s="601"/>
      <c r="AW8" s="602"/>
      <c r="AX8" s="601" t="s">
        <v>161</v>
      </c>
      <c r="AY8" s="601"/>
      <c r="AZ8" s="601"/>
      <c r="BA8" s="601"/>
      <c r="BB8" s="615"/>
      <c r="BC8" s="600" t="s">
        <v>165</v>
      </c>
      <c r="BD8" s="601"/>
      <c r="BE8" s="601"/>
      <c r="BF8" s="601"/>
      <c r="BG8" s="602"/>
      <c r="BH8" s="220"/>
      <c r="BI8" s="261"/>
      <c r="BJ8" s="262"/>
      <c r="BK8" s="262"/>
      <c r="BL8" s="262"/>
      <c r="BN8" s="264"/>
      <c r="BP8" s="265"/>
    </row>
    <row r="9" spans="1:68" s="268" customFormat="1" ht="166.5" customHeight="1" x14ac:dyDescent="0.25">
      <c r="A9" s="607"/>
      <c r="B9" s="641"/>
      <c r="C9" s="653"/>
      <c r="D9" s="663"/>
      <c r="E9" s="644"/>
      <c r="F9" s="625"/>
      <c r="G9" s="622"/>
      <c r="H9" s="625"/>
      <c r="I9" s="657"/>
      <c r="J9" s="338" t="s">
        <v>105</v>
      </c>
      <c r="K9" s="224" t="s">
        <v>114</v>
      </c>
      <c r="L9" s="224" t="s">
        <v>22</v>
      </c>
      <c r="M9" s="224" t="s">
        <v>23</v>
      </c>
      <c r="N9" s="625"/>
      <c r="O9" s="625"/>
      <c r="P9" s="559" t="s">
        <v>99</v>
      </c>
      <c r="Q9" s="625"/>
      <c r="R9" s="194" t="s">
        <v>156</v>
      </c>
      <c r="S9" s="202" t="s">
        <v>157</v>
      </c>
      <c r="T9" s="259" t="s">
        <v>162</v>
      </c>
      <c r="U9" s="58" t="s">
        <v>99</v>
      </c>
      <c r="V9" s="58" t="s">
        <v>163</v>
      </c>
      <c r="W9" s="248" t="s">
        <v>13</v>
      </c>
      <c r="X9" s="249" t="s">
        <v>8</v>
      </c>
      <c r="Y9" s="250" t="s">
        <v>162</v>
      </c>
      <c r="Z9" s="58" t="s">
        <v>99</v>
      </c>
      <c r="AA9" s="58" t="s">
        <v>163</v>
      </c>
      <c r="AB9" s="248" t="s">
        <v>13</v>
      </c>
      <c r="AC9" s="251" t="s">
        <v>8</v>
      </c>
      <c r="AD9" s="250" t="s">
        <v>162</v>
      </c>
      <c r="AE9" s="58" t="s">
        <v>99</v>
      </c>
      <c r="AF9" s="58" t="s">
        <v>163</v>
      </c>
      <c r="AG9" s="248" t="s">
        <v>13</v>
      </c>
      <c r="AH9" s="249" t="s">
        <v>8</v>
      </c>
      <c r="AI9" s="250" t="s">
        <v>162</v>
      </c>
      <c r="AJ9" s="58" t="s">
        <v>99</v>
      </c>
      <c r="AK9" s="58" t="s">
        <v>163</v>
      </c>
      <c r="AL9" s="248" t="s">
        <v>13</v>
      </c>
      <c r="AM9" s="251" t="s">
        <v>8</v>
      </c>
      <c r="AN9" s="361" t="s">
        <v>162</v>
      </c>
      <c r="AO9" s="362" t="s">
        <v>99</v>
      </c>
      <c r="AP9" s="362" t="s">
        <v>163</v>
      </c>
      <c r="AQ9" s="362" t="s">
        <v>13</v>
      </c>
      <c r="AR9" s="363" t="s">
        <v>8</v>
      </c>
      <c r="AS9" s="361" t="s">
        <v>162</v>
      </c>
      <c r="AT9" s="362" t="s">
        <v>99</v>
      </c>
      <c r="AU9" s="362" t="s">
        <v>163</v>
      </c>
      <c r="AV9" s="362" t="s">
        <v>13</v>
      </c>
      <c r="AW9" s="364" t="s">
        <v>8</v>
      </c>
      <c r="AX9" s="361" t="s">
        <v>162</v>
      </c>
      <c r="AY9" s="362" t="s">
        <v>99</v>
      </c>
      <c r="AZ9" s="362" t="s">
        <v>163</v>
      </c>
      <c r="BA9" s="362" t="s">
        <v>13</v>
      </c>
      <c r="BB9" s="363" t="s">
        <v>8</v>
      </c>
      <c r="BC9" s="361" t="s">
        <v>162</v>
      </c>
      <c r="BD9" s="362" t="s">
        <v>99</v>
      </c>
      <c r="BE9" s="362" t="s">
        <v>163</v>
      </c>
      <c r="BF9" s="362" t="s">
        <v>13</v>
      </c>
      <c r="BG9" s="364" t="s">
        <v>8</v>
      </c>
      <c r="BH9" s="225"/>
      <c r="BI9" s="266" t="s">
        <v>167</v>
      </c>
      <c r="BJ9" s="267"/>
      <c r="BK9" s="267"/>
      <c r="BL9" s="267"/>
      <c r="BN9" s="269"/>
      <c r="BP9" s="270"/>
    </row>
    <row r="10" spans="1:68" s="275" customFormat="1" x14ac:dyDescent="0.25">
      <c r="A10" s="276">
        <v>1</v>
      </c>
      <c r="B10" s="276">
        <v>2</v>
      </c>
      <c r="C10" s="276">
        <v>3</v>
      </c>
      <c r="D10" s="277"/>
      <c r="E10" s="274">
        <v>4</v>
      </c>
      <c r="F10" s="278">
        <v>5</v>
      </c>
      <c r="G10" s="279">
        <v>6</v>
      </c>
      <c r="H10" s="278">
        <v>7</v>
      </c>
      <c r="I10" s="278">
        <v>8</v>
      </c>
      <c r="J10" s="280"/>
      <c r="K10" s="278">
        <v>9</v>
      </c>
      <c r="L10" s="278">
        <v>10</v>
      </c>
      <c r="M10" s="278">
        <v>11</v>
      </c>
      <c r="N10" s="223">
        <v>12</v>
      </c>
      <c r="O10" s="278">
        <v>13</v>
      </c>
      <c r="P10" s="278">
        <v>14</v>
      </c>
      <c r="Q10" s="278">
        <v>15</v>
      </c>
      <c r="R10" s="281"/>
      <c r="S10" s="282"/>
      <c r="T10" s="236">
        <v>16</v>
      </c>
      <c r="U10" s="217">
        <v>17</v>
      </c>
      <c r="V10" s="217">
        <v>18</v>
      </c>
      <c r="W10" s="54">
        <v>19</v>
      </c>
      <c r="X10" s="227">
        <v>20</v>
      </c>
      <c r="Y10" s="219">
        <v>21</v>
      </c>
      <c r="Z10" s="217">
        <v>22</v>
      </c>
      <c r="AA10" s="218">
        <v>23</v>
      </c>
      <c r="AB10" s="184">
        <v>24</v>
      </c>
      <c r="AC10" s="137">
        <v>25</v>
      </c>
      <c r="AD10" s="219">
        <v>26</v>
      </c>
      <c r="AE10" s="217">
        <v>27</v>
      </c>
      <c r="AF10" s="217">
        <v>28</v>
      </c>
      <c r="AG10" s="184">
        <v>29</v>
      </c>
      <c r="AH10" s="227">
        <v>30</v>
      </c>
      <c r="AI10" s="219">
        <v>31</v>
      </c>
      <c r="AJ10" s="217">
        <v>32</v>
      </c>
      <c r="AK10" s="218">
        <v>33</v>
      </c>
      <c r="AL10" s="184">
        <v>34</v>
      </c>
      <c r="AM10" s="137">
        <v>35</v>
      </c>
      <c r="AN10" s="365">
        <v>36</v>
      </c>
      <c r="AO10" s="366">
        <v>37</v>
      </c>
      <c r="AP10" s="366">
        <v>38</v>
      </c>
      <c r="AQ10" s="366">
        <v>39</v>
      </c>
      <c r="AR10" s="367">
        <v>40</v>
      </c>
      <c r="AS10" s="368">
        <v>41</v>
      </c>
      <c r="AT10" s="366">
        <v>42</v>
      </c>
      <c r="AU10" s="366">
        <v>43</v>
      </c>
      <c r="AV10" s="366">
        <v>44</v>
      </c>
      <c r="AW10" s="369">
        <v>45</v>
      </c>
      <c r="AX10" s="365">
        <v>46</v>
      </c>
      <c r="AY10" s="366">
        <v>47</v>
      </c>
      <c r="AZ10" s="366">
        <v>48</v>
      </c>
      <c r="BA10" s="366">
        <v>49</v>
      </c>
      <c r="BB10" s="367">
        <v>50</v>
      </c>
      <c r="BC10" s="368">
        <v>51</v>
      </c>
      <c r="BD10" s="366">
        <v>52</v>
      </c>
      <c r="BE10" s="366">
        <v>53</v>
      </c>
      <c r="BF10" s="366">
        <v>54</v>
      </c>
      <c r="BG10" s="369">
        <v>55</v>
      </c>
      <c r="BH10" s="220"/>
      <c r="BI10" s="164">
        <v>4</v>
      </c>
      <c r="BJ10" s="221"/>
      <c r="BK10" s="221"/>
      <c r="BL10" s="221"/>
      <c r="BN10" s="283"/>
      <c r="BP10" s="152"/>
    </row>
    <row r="11" spans="1:68" x14ac:dyDescent="0.25">
      <c r="A11" s="203"/>
      <c r="B11" s="355" t="s">
        <v>176</v>
      </c>
      <c r="C11" s="204"/>
      <c r="D11" s="48"/>
      <c r="E11" s="222"/>
      <c r="F11" s="49"/>
      <c r="G11" s="205"/>
      <c r="H11" s="49"/>
      <c r="I11" s="49"/>
      <c r="J11" s="50"/>
      <c r="K11" s="49"/>
      <c r="L11" s="49"/>
      <c r="M11" s="49"/>
      <c r="N11" s="559"/>
      <c r="O11" s="51" t="s">
        <v>101</v>
      </c>
      <c r="P11" s="51"/>
      <c r="Q11" s="52"/>
      <c r="R11" s="195"/>
      <c r="S11" s="252"/>
      <c r="T11" s="237">
        <v>17</v>
      </c>
      <c r="U11" s="53"/>
      <c r="V11" s="53"/>
      <c r="W11" s="54"/>
      <c r="X11" s="227"/>
      <c r="Y11" s="129">
        <v>22</v>
      </c>
      <c r="Z11" s="53"/>
      <c r="AA11" s="226"/>
      <c r="AB11" s="184"/>
      <c r="AC11" s="137"/>
      <c r="AD11" s="129">
        <v>10</v>
      </c>
      <c r="AE11" s="53"/>
      <c r="AF11" s="53"/>
      <c r="AG11" s="184"/>
      <c r="AH11" s="227"/>
      <c r="AI11" s="129">
        <v>12</v>
      </c>
      <c r="AJ11" s="53"/>
      <c r="AK11" s="226"/>
      <c r="AL11" s="184"/>
      <c r="AM11" s="137"/>
      <c r="AN11" s="365"/>
      <c r="AO11" s="366"/>
      <c r="AP11" s="366"/>
      <c r="AQ11" s="366"/>
      <c r="AR11" s="367"/>
      <c r="AS11" s="368"/>
      <c r="AT11" s="366"/>
      <c r="AU11" s="366"/>
      <c r="AV11" s="366"/>
      <c r="AW11" s="369"/>
      <c r="AX11" s="365"/>
      <c r="AY11" s="366"/>
      <c r="AZ11" s="366"/>
      <c r="BA11" s="366"/>
      <c r="BB11" s="367"/>
      <c r="BC11" s="368"/>
      <c r="BD11" s="366"/>
      <c r="BE11" s="366"/>
      <c r="BF11" s="366"/>
      <c r="BG11" s="369"/>
      <c r="BH11" s="47">
        <f>SUM(T11:AM11)</f>
        <v>61</v>
      </c>
      <c r="BI11" s="164"/>
      <c r="BK11" s="163" t="s">
        <v>27</v>
      </c>
      <c r="BL11" s="163" t="s">
        <v>129</v>
      </c>
      <c r="BN11" s="165" t="s">
        <v>118</v>
      </c>
    </row>
    <row r="12" spans="1:68" x14ac:dyDescent="0.25">
      <c r="A12" s="203"/>
      <c r="B12" s="204"/>
      <c r="C12" s="204"/>
      <c r="D12" s="48"/>
      <c r="E12" s="222"/>
      <c r="F12" s="304" t="s">
        <v>113</v>
      </c>
      <c r="G12" s="205"/>
      <c r="H12" s="49"/>
      <c r="I12" s="49"/>
      <c r="J12" s="50"/>
      <c r="K12" s="49"/>
      <c r="L12" s="49"/>
      <c r="M12" s="49"/>
      <c r="N12" s="559"/>
      <c r="O12" s="177" t="s">
        <v>102</v>
      </c>
      <c r="P12" s="51"/>
      <c r="Q12" s="52"/>
      <c r="R12" s="195"/>
      <c r="S12" s="252"/>
      <c r="T12" s="237">
        <v>0</v>
      </c>
      <c r="U12" s="53"/>
      <c r="V12" s="53"/>
      <c r="W12" s="54"/>
      <c r="X12" s="227"/>
      <c r="Y12" s="129">
        <v>0</v>
      </c>
      <c r="Z12" s="53"/>
      <c r="AA12" s="226"/>
      <c r="AB12" s="184"/>
      <c r="AC12" s="137"/>
      <c r="AD12" s="129">
        <v>7</v>
      </c>
      <c r="AE12" s="53"/>
      <c r="AF12" s="53"/>
      <c r="AG12" s="184"/>
      <c r="AH12" s="227"/>
      <c r="AI12" s="129">
        <v>10</v>
      </c>
      <c r="AJ12" s="53"/>
      <c r="AK12" s="226"/>
      <c r="AL12" s="184"/>
      <c r="AM12" s="137"/>
      <c r="AN12" s="365"/>
      <c r="AO12" s="366"/>
      <c r="AP12" s="366"/>
      <c r="AQ12" s="366"/>
      <c r="AR12" s="367"/>
      <c r="AS12" s="368"/>
      <c r="AT12" s="366"/>
      <c r="AU12" s="366"/>
      <c r="AV12" s="366"/>
      <c r="AW12" s="369"/>
      <c r="AX12" s="365"/>
      <c r="AY12" s="366"/>
      <c r="AZ12" s="366"/>
      <c r="BA12" s="366"/>
      <c r="BB12" s="367"/>
      <c r="BC12" s="368"/>
      <c r="BD12" s="366"/>
      <c r="BE12" s="366"/>
      <c r="BF12" s="366"/>
      <c r="BG12" s="369"/>
      <c r="BH12" s="47">
        <f t="shared" ref="BH12:BH13" si="0">SUM(T12:AM12)</f>
        <v>17</v>
      </c>
      <c r="BI12" s="83">
        <f>SUM(BH11:BH12)</f>
        <v>78</v>
      </c>
      <c r="BK12" s="163">
        <v>3</v>
      </c>
      <c r="BL12" s="163">
        <v>1</v>
      </c>
      <c r="BM12" s="37">
        <f>SUM(BI12:BL12)</f>
        <v>82</v>
      </c>
      <c r="BN12" s="166">
        <v>82</v>
      </c>
    </row>
    <row r="13" spans="1:68" x14ac:dyDescent="0.25">
      <c r="A13" s="203"/>
      <c r="B13" s="204"/>
      <c r="C13" s="204"/>
      <c r="D13" s="48"/>
      <c r="E13" s="222"/>
      <c r="F13" s="351"/>
      <c r="G13" s="205"/>
      <c r="H13" s="49"/>
      <c r="I13" s="49"/>
      <c r="J13" s="50"/>
      <c r="K13" s="49"/>
      <c r="L13" s="49"/>
      <c r="M13" s="49"/>
      <c r="N13" s="559"/>
      <c r="O13" s="51" t="s">
        <v>27</v>
      </c>
      <c r="P13" s="51"/>
      <c r="Q13" s="52"/>
      <c r="R13" s="195"/>
      <c r="S13" s="252"/>
      <c r="T13" s="237">
        <v>0</v>
      </c>
      <c r="U13" s="53"/>
      <c r="V13" s="53"/>
      <c r="W13" s="54"/>
      <c r="X13" s="227"/>
      <c r="Y13" s="129">
        <v>2</v>
      </c>
      <c r="Z13" s="53"/>
      <c r="AA13" s="226"/>
      <c r="AB13" s="184"/>
      <c r="AC13" s="137"/>
      <c r="AD13" s="129">
        <v>1</v>
      </c>
      <c r="AE13" s="53"/>
      <c r="AF13" s="53"/>
      <c r="AG13" s="184"/>
      <c r="AH13" s="227"/>
      <c r="AI13" s="129">
        <v>1</v>
      </c>
      <c r="AJ13" s="53"/>
      <c r="AK13" s="226"/>
      <c r="AL13" s="184"/>
      <c r="AM13" s="137"/>
      <c r="AN13" s="365"/>
      <c r="AO13" s="366"/>
      <c r="AP13" s="366"/>
      <c r="AQ13" s="366"/>
      <c r="AR13" s="367"/>
      <c r="AS13" s="368"/>
      <c r="AT13" s="366"/>
      <c r="AU13" s="366"/>
      <c r="AV13" s="366"/>
      <c r="AW13" s="369"/>
      <c r="AX13" s="365"/>
      <c r="AY13" s="366"/>
      <c r="AZ13" s="366"/>
      <c r="BA13" s="366"/>
      <c r="BB13" s="367"/>
      <c r="BC13" s="368"/>
      <c r="BD13" s="366"/>
      <c r="BE13" s="366"/>
      <c r="BF13" s="366"/>
      <c r="BG13" s="369"/>
      <c r="BH13" s="220">
        <f t="shared" si="0"/>
        <v>4</v>
      </c>
      <c r="BI13" s="83"/>
      <c r="BK13" s="163"/>
      <c r="BL13" s="163"/>
      <c r="BN13" s="166"/>
    </row>
    <row r="14" spans="1:68" s="295" customFormat="1" x14ac:dyDescent="0.25">
      <c r="A14" s="297"/>
      <c r="B14" s="298" t="s">
        <v>24</v>
      </c>
      <c r="C14" s="298"/>
      <c r="D14" s="56"/>
      <c r="E14" s="495">
        <v>432</v>
      </c>
      <c r="F14" s="299"/>
      <c r="G14" s="300"/>
      <c r="H14" s="299"/>
      <c r="I14" s="299"/>
      <c r="J14" s="57"/>
      <c r="K14" s="299"/>
      <c r="L14" s="299"/>
      <c r="M14" s="308" t="s">
        <v>24</v>
      </c>
      <c r="N14" s="301"/>
      <c r="O14" s="216"/>
      <c r="P14" s="216"/>
      <c r="Q14" s="216"/>
      <c r="R14" s="215"/>
      <c r="S14" s="302"/>
      <c r="T14" s="284">
        <f>(T11+T12+T13)*36</f>
        <v>612</v>
      </c>
      <c r="U14" s="285"/>
      <c r="V14" s="286"/>
      <c r="W14" s="287"/>
      <c r="X14" s="288"/>
      <c r="Y14" s="289">
        <f>(Y11+Y12+Y13)*36</f>
        <v>864</v>
      </c>
      <c r="Z14" s="285"/>
      <c r="AA14" s="290"/>
      <c r="AB14" s="291"/>
      <c r="AC14" s="292"/>
      <c r="AD14" s="289">
        <f>(AD11+AD12++AD13)*36</f>
        <v>648</v>
      </c>
      <c r="AE14" s="285"/>
      <c r="AF14" s="286"/>
      <c r="AG14" s="291"/>
      <c r="AH14" s="288"/>
      <c r="AI14" s="289">
        <f>(AI11+AI12+AI13)*36</f>
        <v>828</v>
      </c>
      <c r="AJ14" s="285"/>
      <c r="AK14" s="290"/>
      <c r="AL14" s="291"/>
      <c r="AM14" s="292"/>
      <c r="AN14" s="370">
        <f>(AN11+AN12+AN13)*36</f>
        <v>0</v>
      </c>
      <c r="AO14" s="371"/>
      <c r="AP14" s="371"/>
      <c r="AQ14" s="371"/>
      <c r="AR14" s="372"/>
      <c r="AS14" s="373"/>
      <c r="AT14" s="371"/>
      <c r="AU14" s="371"/>
      <c r="AV14" s="371"/>
      <c r="AW14" s="374"/>
      <c r="AX14" s="370">
        <f>(AX11+AX12+AX13)*36</f>
        <v>0</v>
      </c>
      <c r="AY14" s="371"/>
      <c r="AZ14" s="371"/>
      <c r="BA14" s="371"/>
      <c r="BB14" s="372"/>
      <c r="BC14" s="373">
        <f>(BC11+BC12+BC13)*36</f>
        <v>0</v>
      </c>
      <c r="BD14" s="371"/>
      <c r="BE14" s="371"/>
      <c r="BF14" s="371"/>
      <c r="BG14" s="374"/>
      <c r="BH14" s="293">
        <f>SUM(T14:AT14)</f>
        <v>2952</v>
      </c>
      <c r="BI14" s="294"/>
      <c r="BP14" s="296"/>
    </row>
    <row r="15" spans="1:68" s="295" customFormat="1" x14ac:dyDescent="0.25">
      <c r="A15" s="297"/>
      <c r="B15" s="298" t="s">
        <v>25</v>
      </c>
      <c r="C15" s="298"/>
      <c r="D15" s="56"/>
      <c r="E15" s="516">
        <f>E18+E38</f>
        <v>508</v>
      </c>
      <c r="F15" s="299"/>
      <c r="G15" s="300"/>
      <c r="H15" s="299"/>
      <c r="I15" s="299"/>
      <c r="J15" s="57"/>
      <c r="K15" s="299"/>
      <c r="L15" s="299"/>
      <c r="M15" s="308" t="s">
        <v>25</v>
      </c>
      <c r="N15" s="301"/>
      <c r="O15" s="216"/>
      <c r="P15" s="216"/>
      <c r="Q15" s="216"/>
      <c r="R15" s="215"/>
      <c r="S15" s="302"/>
      <c r="T15" s="284">
        <f t="shared" ref="T15:AM15" si="1">T18+T38</f>
        <v>612</v>
      </c>
      <c r="U15" s="285">
        <f t="shared" si="1"/>
        <v>0</v>
      </c>
      <c r="V15" s="303">
        <f t="shared" si="1"/>
        <v>0</v>
      </c>
      <c r="W15" s="287">
        <f t="shared" si="1"/>
        <v>0</v>
      </c>
      <c r="X15" s="288">
        <f t="shared" si="1"/>
        <v>0</v>
      </c>
      <c r="Y15" s="289">
        <f t="shared" si="1"/>
        <v>787</v>
      </c>
      <c r="Z15" s="285">
        <f t="shared" si="1"/>
        <v>5</v>
      </c>
      <c r="AA15" s="286">
        <f t="shared" si="1"/>
        <v>0</v>
      </c>
      <c r="AB15" s="287">
        <f t="shared" si="1"/>
        <v>36</v>
      </c>
      <c r="AC15" s="292">
        <f t="shared" si="1"/>
        <v>36</v>
      </c>
      <c r="AD15" s="289">
        <f t="shared" si="1"/>
        <v>360</v>
      </c>
      <c r="AE15" s="285">
        <f t="shared" si="1"/>
        <v>0</v>
      </c>
      <c r="AF15" s="448">
        <f>AF18+AF38</f>
        <v>252</v>
      </c>
      <c r="AG15" s="291">
        <f t="shared" si="1"/>
        <v>16</v>
      </c>
      <c r="AH15" s="288">
        <f t="shared" si="1"/>
        <v>20</v>
      </c>
      <c r="AI15" s="289">
        <f t="shared" si="1"/>
        <v>426</v>
      </c>
      <c r="AJ15" s="285">
        <f t="shared" si="1"/>
        <v>6</v>
      </c>
      <c r="AK15" s="448">
        <f>AK18+AK38</f>
        <v>360</v>
      </c>
      <c r="AL15" s="287">
        <f t="shared" si="1"/>
        <v>16</v>
      </c>
      <c r="AM15" s="292">
        <f t="shared" si="1"/>
        <v>20</v>
      </c>
      <c r="AN15" s="370"/>
      <c r="AO15" s="371"/>
      <c r="AP15" s="371"/>
      <c r="AQ15" s="371"/>
      <c r="AR15" s="372"/>
      <c r="AS15" s="373"/>
      <c r="AT15" s="371"/>
      <c r="AU15" s="371"/>
      <c r="AV15" s="371"/>
      <c r="AW15" s="374"/>
      <c r="AX15" s="370"/>
      <c r="AY15" s="371"/>
      <c r="AZ15" s="371"/>
      <c r="BA15" s="371"/>
      <c r="BB15" s="372"/>
      <c r="BC15" s="373"/>
      <c r="BD15" s="371"/>
      <c r="BE15" s="371"/>
      <c r="BF15" s="371"/>
      <c r="BG15" s="374"/>
      <c r="BH15" s="293">
        <f>SUM(T15:AT15)</f>
        <v>2952</v>
      </c>
      <c r="BI15" s="294"/>
      <c r="BP15" s="296"/>
    </row>
    <row r="16" spans="1:68" s="295" customFormat="1" x14ac:dyDescent="0.25">
      <c r="A16" s="297"/>
      <c r="B16" s="298" t="s">
        <v>26</v>
      </c>
      <c r="C16" s="298"/>
      <c r="D16" s="56"/>
      <c r="E16" s="495">
        <f>E14-E15</f>
        <v>-76</v>
      </c>
      <c r="F16" s="350"/>
      <c r="G16" s="305"/>
      <c r="H16" s="299"/>
      <c r="I16" s="299"/>
      <c r="J16" s="57"/>
      <c r="K16" s="299"/>
      <c r="L16" s="299"/>
      <c r="M16" s="308" t="s">
        <v>26</v>
      </c>
      <c r="N16" s="301"/>
      <c r="O16" s="216"/>
      <c r="P16" s="216"/>
      <c r="Q16" s="216"/>
      <c r="R16" s="215"/>
      <c r="S16" s="302"/>
      <c r="T16" s="306">
        <f>T14-T15-U15-V15-W15-X15</f>
        <v>0</v>
      </c>
      <c r="U16" s="285"/>
      <c r="V16" s="286"/>
      <c r="W16" s="287"/>
      <c r="X16" s="288"/>
      <c r="Y16" s="307">
        <f>Y14-Y15-Z15-AA15-AB15-AC15</f>
        <v>0</v>
      </c>
      <c r="Z16" s="285"/>
      <c r="AA16" s="290"/>
      <c r="AB16" s="291"/>
      <c r="AC16" s="292"/>
      <c r="AD16" s="307">
        <f>AD14-AD15-AE15-AF15-AG15-AH15</f>
        <v>0</v>
      </c>
      <c r="AE16" s="285"/>
      <c r="AF16" s="286"/>
      <c r="AG16" s="291"/>
      <c r="AH16" s="288"/>
      <c r="AI16" s="513">
        <f>AI14-AI15-AJ15-AK15-AL15-AM15</f>
        <v>0</v>
      </c>
      <c r="AJ16" s="285"/>
      <c r="AK16" s="290"/>
      <c r="AL16" s="291"/>
      <c r="AM16" s="292"/>
      <c r="AN16" s="370">
        <f>AN14-AN15-AO15-AP15-AQ15-AR15</f>
        <v>0</v>
      </c>
      <c r="AO16" s="371"/>
      <c r="AP16" s="371"/>
      <c r="AQ16" s="371"/>
      <c r="AR16" s="372"/>
      <c r="AS16" s="373"/>
      <c r="AT16" s="371"/>
      <c r="AU16" s="371"/>
      <c r="AV16" s="371"/>
      <c r="AW16" s="374"/>
      <c r="AX16" s="370"/>
      <c r="AY16" s="371"/>
      <c r="AZ16" s="371"/>
      <c r="BA16" s="371"/>
      <c r="BB16" s="372"/>
      <c r="BC16" s="373"/>
      <c r="BD16" s="371"/>
      <c r="BE16" s="371"/>
      <c r="BF16" s="371"/>
      <c r="BG16" s="374"/>
      <c r="BH16" s="293">
        <f>SUM(T16:AT16)</f>
        <v>0</v>
      </c>
      <c r="BI16" s="294"/>
      <c r="BP16" s="296"/>
    </row>
    <row r="17" spans="1:68" s="67" customFormat="1" x14ac:dyDescent="0.25">
      <c r="A17" s="59"/>
      <c r="B17" s="10"/>
      <c r="C17" s="10"/>
      <c r="D17" s="61"/>
      <c r="E17" s="13"/>
      <c r="F17" s="60"/>
      <c r="G17" s="60"/>
      <c r="H17" s="60"/>
      <c r="I17" s="60"/>
      <c r="J17" s="60"/>
      <c r="K17" s="60"/>
      <c r="L17" s="60"/>
      <c r="M17" s="60"/>
      <c r="N17" s="62"/>
      <c r="O17" s="63"/>
      <c r="P17" s="63"/>
      <c r="Q17" s="63"/>
      <c r="R17" s="196"/>
      <c r="S17" s="253"/>
      <c r="T17" s="238"/>
      <c r="U17" s="64"/>
      <c r="V17" s="64"/>
      <c r="W17" s="64"/>
      <c r="X17" s="228"/>
      <c r="Y17" s="130"/>
      <c r="Z17" s="64"/>
      <c r="AA17" s="182"/>
      <c r="AB17" s="182"/>
      <c r="AC17" s="138"/>
      <c r="AD17" s="130"/>
      <c r="AE17" s="64"/>
      <c r="AF17" s="64"/>
      <c r="AG17" s="182"/>
      <c r="AH17" s="228"/>
      <c r="AI17" s="130"/>
      <c r="AJ17" s="64"/>
      <c r="AK17" s="182"/>
      <c r="AL17" s="182"/>
      <c r="AM17" s="138"/>
      <c r="AN17" s="365"/>
      <c r="AO17" s="366"/>
      <c r="AP17" s="366"/>
      <c r="AQ17" s="366"/>
      <c r="AR17" s="367"/>
      <c r="AS17" s="368"/>
      <c r="AT17" s="366"/>
      <c r="AU17" s="366"/>
      <c r="AV17" s="366"/>
      <c r="AW17" s="369"/>
      <c r="AX17" s="365"/>
      <c r="AY17" s="366"/>
      <c r="AZ17" s="366"/>
      <c r="BA17" s="366"/>
      <c r="BB17" s="367"/>
      <c r="BC17" s="368"/>
      <c r="BD17" s="366"/>
      <c r="BE17" s="366"/>
      <c r="BF17" s="366"/>
      <c r="BG17" s="369"/>
      <c r="BH17" s="65"/>
      <c r="BI17" s="66">
        <f>BI19+BI31+BI34</f>
        <v>1476</v>
      </c>
      <c r="BJ17" s="66"/>
      <c r="BP17" s="154"/>
    </row>
    <row r="18" spans="1:68" ht="31.5" customHeight="1" x14ac:dyDescent="0.25">
      <c r="A18" s="473" t="s">
        <v>28</v>
      </c>
      <c r="B18" s="473" t="s">
        <v>29</v>
      </c>
      <c r="C18" s="474" t="s">
        <v>207</v>
      </c>
      <c r="D18" s="454">
        <f>D19+D31+D34</f>
        <v>0</v>
      </c>
      <c r="E18" s="454">
        <f>E19+E31+E34</f>
        <v>0</v>
      </c>
      <c r="F18" s="454">
        <f>F19+F31+F34+F36</f>
        <v>1476</v>
      </c>
      <c r="G18" s="454">
        <f>G19+G31+G34+G36</f>
        <v>334</v>
      </c>
      <c r="H18" s="454">
        <f>H19+H31+H34+H36</f>
        <v>5</v>
      </c>
      <c r="I18" s="454">
        <f>I19+I31+I34+I36</f>
        <v>1409</v>
      </c>
      <c r="J18" s="455">
        <f t="shared" ref="J18:J67" si="2">K18+L18+M18</f>
        <v>1409</v>
      </c>
      <c r="K18" s="454">
        <f>K19+K31+K34+K36</f>
        <v>747</v>
      </c>
      <c r="L18" s="454">
        <f>L19+L31+L34+L36</f>
        <v>662</v>
      </c>
      <c r="M18" s="454">
        <f t="shared" ref="M18:BG18" si="3">M19+M31+M34</f>
        <v>0</v>
      </c>
      <c r="N18" s="454">
        <f t="shared" si="3"/>
        <v>0</v>
      </c>
      <c r="O18" s="454">
        <f>O19+O31+O34</f>
        <v>32</v>
      </c>
      <c r="P18" s="454">
        <f t="shared" si="3"/>
        <v>0</v>
      </c>
      <c r="Q18" s="454">
        <f t="shared" si="3"/>
        <v>30</v>
      </c>
      <c r="R18" s="454">
        <f t="shared" si="3"/>
        <v>1476</v>
      </c>
      <c r="S18" s="475">
        <f t="shared" si="3"/>
        <v>1409</v>
      </c>
      <c r="T18" s="476">
        <f t="shared" si="3"/>
        <v>612</v>
      </c>
      <c r="U18" s="454">
        <f t="shared" si="3"/>
        <v>0</v>
      </c>
      <c r="V18" s="454">
        <f t="shared" si="3"/>
        <v>0</v>
      </c>
      <c r="W18" s="454">
        <f t="shared" si="3"/>
        <v>0</v>
      </c>
      <c r="X18" s="477">
        <f t="shared" si="3"/>
        <v>0</v>
      </c>
      <c r="Y18" s="478">
        <f t="shared" si="3"/>
        <v>643</v>
      </c>
      <c r="Z18" s="454">
        <f t="shared" si="3"/>
        <v>5</v>
      </c>
      <c r="AA18" s="454">
        <f t="shared" si="3"/>
        <v>0</v>
      </c>
      <c r="AB18" s="454">
        <f t="shared" si="3"/>
        <v>24</v>
      </c>
      <c r="AC18" s="479">
        <f t="shared" si="3"/>
        <v>24</v>
      </c>
      <c r="AD18" s="478">
        <f t="shared" si="3"/>
        <v>90</v>
      </c>
      <c r="AE18" s="454">
        <f t="shared" si="3"/>
        <v>0</v>
      </c>
      <c r="AF18" s="454">
        <f t="shared" si="3"/>
        <v>0</v>
      </c>
      <c r="AG18" s="475">
        <f t="shared" si="3"/>
        <v>0</v>
      </c>
      <c r="AH18" s="477">
        <f t="shared" si="3"/>
        <v>0</v>
      </c>
      <c r="AI18" s="478">
        <f t="shared" si="3"/>
        <v>64</v>
      </c>
      <c r="AJ18" s="454">
        <f t="shared" si="3"/>
        <v>0</v>
      </c>
      <c r="AK18" s="454">
        <f t="shared" si="3"/>
        <v>0</v>
      </c>
      <c r="AL18" s="454">
        <f t="shared" si="3"/>
        <v>8</v>
      </c>
      <c r="AM18" s="479">
        <f t="shared" si="3"/>
        <v>6</v>
      </c>
      <c r="AN18" s="375">
        <f t="shared" si="3"/>
        <v>0</v>
      </c>
      <c r="AO18" s="376">
        <f t="shared" si="3"/>
        <v>0</v>
      </c>
      <c r="AP18" s="376">
        <f t="shared" si="3"/>
        <v>0</v>
      </c>
      <c r="AQ18" s="376">
        <f t="shared" si="3"/>
        <v>0</v>
      </c>
      <c r="AR18" s="377">
        <f t="shared" si="3"/>
        <v>0</v>
      </c>
      <c r="AS18" s="378">
        <f t="shared" si="3"/>
        <v>0</v>
      </c>
      <c r="AT18" s="376">
        <f t="shared" si="3"/>
        <v>0</v>
      </c>
      <c r="AU18" s="376">
        <f t="shared" si="3"/>
        <v>0</v>
      </c>
      <c r="AV18" s="376">
        <f t="shared" si="3"/>
        <v>0</v>
      </c>
      <c r="AW18" s="379">
        <f t="shared" si="3"/>
        <v>0</v>
      </c>
      <c r="AX18" s="380">
        <f t="shared" si="3"/>
        <v>0</v>
      </c>
      <c r="AY18" s="376">
        <f t="shared" si="3"/>
        <v>0</v>
      </c>
      <c r="AZ18" s="376">
        <f t="shared" si="3"/>
        <v>0</v>
      </c>
      <c r="BA18" s="376">
        <f t="shared" si="3"/>
        <v>0</v>
      </c>
      <c r="BB18" s="377">
        <f t="shared" si="3"/>
        <v>0</v>
      </c>
      <c r="BC18" s="378">
        <f t="shared" si="3"/>
        <v>0</v>
      </c>
      <c r="BD18" s="376">
        <f t="shared" si="3"/>
        <v>0</v>
      </c>
      <c r="BE18" s="376">
        <f t="shared" si="3"/>
        <v>0</v>
      </c>
      <c r="BF18" s="376">
        <f t="shared" si="3"/>
        <v>0</v>
      </c>
      <c r="BG18" s="381">
        <f t="shared" si="3"/>
        <v>0</v>
      </c>
      <c r="BH18" s="46">
        <f>T18+U18+Y18+Z18+AD18+AE18+AI18+AJ18+AN18+AO18+AS18+AT18</f>
        <v>1414</v>
      </c>
      <c r="BI18" s="167" t="s">
        <v>130</v>
      </c>
      <c r="BJ18" s="357" t="s">
        <v>177</v>
      </c>
    </row>
    <row r="19" spans="1:68" s="73" customFormat="1" ht="30" customHeight="1" x14ac:dyDescent="0.25">
      <c r="A19" s="27" t="s">
        <v>30</v>
      </c>
      <c r="B19" s="489" t="s">
        <v>31</v>
      </c>
      <c r="C19" s="26" t="s">
        <v>204</v>
      </c>
      <c r="D19" s="23">
        <f t="shared" ref="D19:I19" si="4">SUM(D20:D30)</f>
        <v>0</v>
      </c>
      <c r="E19" s="23">
        <f t="shared" si="4"/>
        <v>0</v>
      </c>
      <c r="F19" s="23">
        <f t="shared" si="4"/>
        <v>924</v>
      </c>
      <c r="G19" s="23">
        <f t="shared" si="4"/>
        <v>190</v>
      </c>
      <c r="H19" s="23">
        <f t="shared" si="4"/>
        <v>0</v>
      </c>
      <c r="I19" s="23">
        <f t="shared" si="4"/>
        <v>901</v>
      </c>
      <c r="J19" s="70">
        <f t="shared" si="2"/>
        <v>901</v>
      </c>
      <c r="K19" s="23">
        <f t="shared" ref="K19:BG19" si="5">SUM(K20:K30)</f>
        <v>387</v>
      </c>
      <c r="L19" s="23">
        <f t="shared" si="5"/>
        <v>514</v>
      </c>
      <c r="M19" s="23">
        <f t="shared" si="5"/>
        <v>0</v>
      </c>
      <c r="N19" s="23">
        <f t="shared" si="5"/>
        <v>0</v>
      </c>
      <c r="O19" s="23">
        <f t="shared" si="5"/>
        <v>11</v>
      </c>
      <c r="P19" s="23">
        <f t="shared" si="5"/>
        <v>0</v>
      </c>
      <c r="Q19" s="23">
        <f t="shared" si="5"/>
        <v>12</v>
      </c>
      <c r="R19" s="23">
        <f t="shared" si="5"/>
        <v>924</v>
      </c>
      <c r="S19" s="183">
        <f t="shared" si="5"/>
        <v>901</v>
      </c>
      <c r="T19" s="239">
        <f t="shared" si="5"/>
        <v>476</v>
      </c>
      <c r="U19" s="23">
        <f t="shared" si="5"/>
        <v>0</v>
      </c>
      <c r="V19" s="23">
        <f t="shared" si="5"/>
        <v>0</v>
      </c>
      <c r="W19" s="23">
        <f t="shared" si="5"/>
        <v>0</v>
      </c>
      <c r="X19" s="229">
        <f t="shared" si="5"/>
        <v>0</v>
      </c>
      <c r="Y19" s="183">
        <f t="shared" si="5"/>
        <v>425</v>
      </c>
      <c r="Z19" s="23">
        <f t="shared" si="5"/>
        <v>0</v>
      </c>
      <c r="AA19" s="23">
        <f t="shared" si="5"/>
        <v>0</v>
      </c>
      <c r="AB19" s="23">
        <f t="shared" si="5"/>
        <v>11</v>
      </c>
      <c r="AC19" s="139">
        <f t="shared" si="5"/>
        <v>12</v>
      </c>
      <c r="AD19" s="131">
        <f t="shared" si="5"/>
        <v>0</v>
      </c>
      <c r="AE19" s="23">
        <f t="shared" si="5"/>
        <v>0</v>
      </c>
      <c r="AF19" s="23">
        <f t="shared" si="5"/>
        <v>0</v>
      </c>
      <c r="AG19" s="183">
        <f t="shared" si="5"/>
        <v>0</v>
      </c>
      <c r="AH19" s="229">
        <f t="shared" si="5"/>
        <v>0</v>
      </c>
      <c r="AI19" s="131">
        <f t="shared" si="5"/>
        <v>0</v>
      </c>
      <c r="AJ19" s="23">
        <f t="shared" si="5"/>
        <v>0</v>
      </c>
      <c r="AK19" s="23">
        <f t="shared" si="5"/>
        <v>0</v>
      </c>
      <c r="AL19" s="23">
        <f t="shared" si="5"/>
        <v>0</v>
      </c>
      <c r="AM19" s="139">
        <f t="shared" si="5"/>
        <v>0</v>
      </c>
      <c r="AN19" s="375">
        <f t="shared" si="5"/>
        <v>0</v>
      </c>
      <c r="AO19" s="376">
        <f t="shared" si="5"/>
        <v>0</v>
      </c>
      <c r="AP19" s="376">
        <f t="shared" si="5"/>
        <v>0</v>
      </c>
      <c r="AQ19" s="376">
        <f t="shared" si="5"/>
        <v>0</v>
      </c>
      <c r="AR19" s="377">
        <f t="shared" si="5"/>
        <v>0</v>
      </c>
      <c r="AS19" s="378">
        <f t="shared" si="5"/>
        <v>0</v>
      </c>
      <c r="AT19" s="376">
        <f t="shared" si="5"/>
        <v>0</v>
      </c>
      <c r="AU19" s="376">
        <f t="shared" si="5"/>
        <v>0</v>
      </c>
      <c r="AV19" s="376">
        <f t="shared" si="5"/>
        <v>0</v>
      </c>
      <c r="AW19" s="379">
        <f t="shared" si="5"/>
        <v>0</v>
      </c>
      <c r="AX19" s="380">
        <f t="shared" si="5"/>
        <v>0</v>
      </c>
      <c r="AY19" s="376">
        <f t="shared" si="5"/>
        <v>0</v>
      </c>
      <c r="AZ19" s="376">
        <f t="shared" si="5"/>
        <v>0</v>
      </c>
      <c r="BA19" s="376">
        <f t="shared" si="5"/>
        <v>0</v>
      </c>
      <c r="BB19" s="377">
        <f t="shared" si="5"/>
        <v>0</v>
      </c>
      <c r="BC19" s="378">
        <f t="shared" si="5"/>
        <v>0</v>
      </c>
      <c r="BD19" s="376">
        <f t="shared" si="5"/>
        <v>0</v>
      </c>
      <c r="BE19" s="376">
        <f t="shared" si="5"/>
        <v>0</v>
      </c>
      <c r="BF19" s="376">
        <f t="shared" si="5"/>
        <v>0</v>
      </c>
      <c r="BG19" s="381">
        <f t="shared" si="5"/>
        <v>0</v>
      </c>
      <c r="BH19" s="46">
        <f>T19+U19+Y19+Z19+AD19+AE19+AI19+AJ19+AN19+AO19+AS19+AT19</f>
        <v>901</v>
      </c>
      <c r="BI19" s="71">
        <f>SUM(BI20:BI30)</f>
        <v>1228</v>
      </c>
      <c r="BJ19" s="71">
        <f>SUM(BJ20:BJ30)</f>
        <v>901</v>
      </c>
      <c r="BP19" s="155"/>
    </row>
    <row r="20" spans="1:68" ht="20.100000000000001" customHeight="1" x14ac:dyDescent="0.25">
      <c r="A20" s="179" t="s">
        <v>32</v>
      </c>
      <c r="B20" s="310" t="s">
        <v>33</v>
      </c>
      <c r="C20" s="29" t="s">
        <v>74</v>
      </c>
      <c r="D20" s="14"/>
      <c r="E20" s="14"/>
      <c r="F20" s="465">
        <f>H20+I20+N20+O20+Q20</f>
        <v>72</v>
      </c>
      <c r="G20" s="24">
        <v>12</v>
      </c>
      <c r="H20" s="8">
        <f>U20+Z20+AE20+AJ20+AO20+AT20+AY20+BD20</f>
        <v>0</v>
      </c>
      <c r="I20" s="8">
        <f>T20+Y20+AD20+AI20+AN20+AS20+AX20+BC20</f>
        <v>61</v>
      </c>
      <c r="J20" s="70">
        <f t="shared" si="2"/>
        <v>61</v>
      </c>
      <c r="K20" s="8">
        <f>I20-L20-M20</f>
        <v>25</v>
      </c>
      <c r="L20" s="313">
        <v>36</v>
      </c>
      <c r="M20" s="8"/>
      <c r="N20" s="8"/>
      <c r="O20" s="451">
        <f t="shared" ref="O20:O30" si="6">W20+AB20+AG20+AL20+AQ20+AV20+BA20+BF20</f>
        <v>5</v>
      </c>
      <c r="P20" s="8">
        <v>0</v>
      </c>
      <c r="Q20" s="451">
        <f>X20+AC20+AH20+AM20+AR20+AW20+BB20+BG20</f>
        <v>6</v>
      </c>
      <c r="R20" s="453">
        <v>72</v>
      </c>
      <c r="S20" s="254">
        <f>T20+Y20+AD20+AI20+AN20+AS20</f>
        <v>61</v>
      </c>
      <c r="T20" s="375">
        <v>17</v>
      </c>
      <c r="U20" s="12"/>
      <c r="V20" s="11"/>
      <c r="W20" s="460"/>
      <c r="X20" s="233"/>
      <c r="Y20" s="511">
        <v>44</v>
      </c>
      <c r="Z20" s="12"/>
      <c r="AA20" s="273"/>
      <c r="AB20" s="188">
        <v>5</v>
      </c>
      <c r="AC20" s="143">
        <v>6</v>
      </c>
      <c r="AD20" s="133"/>
      <c r="AE20" s="12"/>
      <c r="AF20" s="11"/>
      <c r="AG20" s="185"/>
      <c r="AH20" s="230"/>
      <c r="AI20" s="132"/>
      <c r="AJ20" s="12"/>
      <c r="AK20" s="273"/>
      <c r="AL20" s="185"/>
      <c r="AM20" s="140"/>
      <c r="AN20" s="359"/>
      <c r="AO20" s="382"/>
      <c r="AP20" s="382"/>
      <c r="AQ20" s="382"/>
      <c r="AR20" s="383"/>
      <c r="AS20" s="360"/>
      <c r="AT20" s="382"/>
      <c r="AU20" s="382"/>
      <c r="AV20" s="382"/>
      <c r="AW20" s="384"/>
      <c r="AX20" s="385"/>
      <c r="AY20" s="382"/>
      <c r="AZ20" s="382"/>
      <c r="BA20" s="382"/>
      <c r="BB20" s="383"/>
      <c r="BC20" s="360"/>
      <c r="BD20" s="382"/>
      <c r="BE20" s="382"/>
      <c r="BF20" s="382"/>
      <c r="BG20" s="386"/>
      <c r="BH20" s="46">
        <f>T20+U20+Y20+Z20+AD20+AE20+AI20+AJ20+AN20+AO20+AS20+AT20</f>
        <v>61</v>
      </c>
      <c r="BI20" s="74">
        <v>72</v>
      </c>
      <c r="BJ20" s="19">
        <f>I20</f>
        <v>61</v>
      </c>
      <c r="BL20" s="19">
        <f>BJ20-BI20</f>
        <v>-11</v>
      </c>
    </row>
    <row r="21" spans="1:68" ht="20.100000000000001" customHeight="1" x14ac:dyDescent="0.25">
      <c r="A21" s="179" t="s">
        <v>34</v>
      </c>
      <c r="B21" s="310" t="s">
        <v>35</v>
      </c>
      <c r="C21" s="29" t="s">
        <v>63</v>
      </c>
      <c r="D21" s="14"/>
      <c r="E21" s="14"/>
      <c r="F21" s="465">
        <f t="shared" ref="F21:F30" si="7">H21+I21+N21+O21+Q21</f>
        <v>108</v>
      </c>
      <c r="G21" s="24">
        <v>14</v>
      </c>
      <c r="H21" s="8">
        <f t="shared" ref="H21:H35" si="8">U21+Z21+AE21+AJ21+AO21+AT21+AY21+BD21</f>
        <v>0</v>
      </c>
      <c r="I21" s="8">
        <f t="shared" ref="I21:I35" si="9">T21+Y21+AD21+AI21+AN21+AS21+AX21+BC21</f>
        <v>108</v>
      </c>
      <c r="J21" s="70">
        <f t="shared" si="2"/>
        <v>108</v>
      </c>
      <c r="K21" s="8">
        <f t="shared" ref="K21:K30" si="10">I21-L21</f>
        <v>54</v>
      </c>
      <c r="L21" s="313">
        <v>54</v>
      </c>
      <c r="M21" s="8"/>
      <c r="N21" s="8"/>
      <c r="O21" s="8">
        <f t="shared" si="6"/>
        <v>0</v>
      </c>
      <c r="P21" s="8">
        <v>0</v>
      </c>
      <c r="Q21" s="8">
        <f t="shared" ref="Q21:Q30" si="11">X21+AC21+AH21+AM21+AR21+AW21+BB21+BG21</f>
        <v>0</v>
      </c>
      <c r="R21" s="453">
        <v>108</v>
      </c>
      <c r="S21" s="254">
        <f t="shared" ref="S21:S37" si="12">T21+Y21+AD21+AI21+AN21+AS21</f>
        <v>108</v>
      </c>
      <c r="T21" s="375">
        <v>85</v>
      </c>
      <c r="U21" s="12"/>
      <c r="V21" s="11"/>
      <c r="W21" s="25"/>
      <c r="X21" s="230"/>
      <c r="Y21" s="510">
        <v>23</v>
      </c>
      <c r="Z21" s="12"/>
      <c r="AA21" s="273"/>
      <c r="AB21" s="188"/>
      <c r="AC21" s="140"/>
      <c r="AD21" s="132"/>
      <c r="AE21" s="12"/>
      <c r="AF21" s="11"/>
      <c r="AG21" s="185"/>
      <c r="AH21" s="230"/>
      <c r="AI21" s="133"/>
      <c r="AJ21" s="12"/>
      <c r="AK21" s="273"/>
      <c r="AL21" s="185"/>
      <c r="AM21" s="140"/>
      <c r="AN21" s="359"/>
      <c r="AO21" s="382"/>
      <c r="AP21" s="382"/>
      <c r="AQ21" s="382"/>
      <c r="AR21" s="383"/>
      <c r="AS21" s="360"/>
      <c r="AT21" s="382"/>
      <c r="AU21" s="382"/>
      <c r="AV21" s="382"/>
      <c r="AW21" s="384"/>
      <c r="AX21" s="385"/>
      <c r="AY21" s="382"/>
      <c r="AZ21" s="382"/>
      <c r="BA21" s="382"/>
      <c r="BB21" s="383"/>
      <c r="BC21" s="360"/>
      <c r="BD21" s="382"/>
      <c r="BE21" s="382"/>
      <c r="BF21" s="382"/>
      <c r="BG21" s="386"/>
      <c r="BH21" s="46">
        <f>T21+U21+Y21+Z21+AD21+AE21+AI21+AJ21+AN21+AO21+AS21+AT21</f>
        <v>108</v>
      </c>
      <c r="BI21" s="74">
        <v>108</v>
      </c>
      <c r="BJ21" s="19">
        <f t="shared" ref="BJ21:BJ35" si="13">I21</f>
        <v>108</v>
      </c>
      <c r="BL21" s="19">
        <f t="shared" ref="BL21:BL35" si="14">BJ21-BI21</f>
        <v>0</v>
      </c>
    </row>
    <row r="22" spans="1:68" ht="20.100000000000001" customHeight="1" x14ac:dyDescent="0.25">
      <c r="A22" s="179" t="s">
        <v>36</v>
      </c>
      <c r="B22" s="310" t="s">
        <v>39</v>
      </c>
      <c r="C22" s="29" t="s">
        <v>201</v>
      </c>
      <c r="D22" s="14"/>
      <c r="E22" s="14"/>
      <c r="F22" s="465">
        <f t="shared" si="7"/>
        <v>136</v>
      </c>
      <c r="G22" s="24">
        <v>10</v>
      </c>
      <c r="H22" s="8">
        <f t="shared" si="8"/>
        <v>0</v>
      </c>
      <c r="I22" s="8">
        <f t="shared" si="9"/>
        <v>136</v>
      </c>
      <c r="J22" s="70">
        <f t="shared" si="2"/>
        <v>136</v>
      </c>
      <c r="K22" s="8">
        <f t="shared" si="10"/>
        <v>90</v>
      </c>
      <c r="L22" s="313">
        <v>46</v>
      </c>
      <c r="M22" s="8"/>
      <c r="N22" s="8"/>
      <c r="O22" s="8">
        <f t="shared" si="6"/>
        <v>0</v>
      </c>
      <c r="P22" s="8">
        <v>0</v>
      </c>
      <c r="Q22" s="8">
        <f t="shared" si="11"/>
        <v>0</v>
      </c>
      <c r="R22" s="453">
        <v>136</v>
      </c>
      <c r="S22" s="254">
        <f t="shared" si="12"/>
        <v>136</v>
      </c>
      <c r="T22" s="468">
        <v>68</v>
      </c>
      <c r="U22" s="12"/>
      <c r="V22" s="11"/>
      <c r="W22" s="25"/>
      <c r="X22" s="230"/>
      <c r="Y22" s="466">
        <v>68</v>
      </c>
      <c r="Z22" s="12"/>
      <c r="AA22" s="273"/>
      <c r="AB22" s="188"/>
      <c r="AC22" s="140"/>
      <c r="AD22" s="132"/>
      <c r="AE22" s="12"/>
      <c r="AF22" s="11"/>
      <c r="AG22" s="185"/>
      <c r="AH22" s="230"/>
      <c r="AI22" s="132"/>
      <c r="AJ22" s="12"/>
      <c r="AK22" s="273"/>
      <c r="AL22" s="185"/>
      <c r="AM22" s="140"/>
      <c r="AN22" s="359"/>
      <c r="AO22" s="382"/>
      <c r="AP22" s="382"/>
      <c r="AQ22" s="382"/>
      <c r="AR22" s="383"/>
      <c r="AS22" s="360"/>
      <c r="AT22" s="382"/>
      <c r="AU22" s="382"/>
      <c r="AV22" s="382"/>
      <c r="AW22" s="384"/>
      <c r="AX22" s="385"/>
      <c r="AY22" s="382"/>
      <c r="AZ22" s="382"/>
      <c r="BA22" s="382"/>
      <c r="BB22" s="383"/>
      <c r="BC22" s="360"/>
      <c r="BD22" s="382"/>
      <c r="BE22" s="382"/>
      <c r="BF22" s="382"/>
      <c r="BG22" s="386"/>
      <c r="BH22" s="46">
        <f t="shared" ref="BH22:BH30" si="15">T22+U22+Y22+Z22+AD22+AE22+AI22+AJ22+AN22+AO22+AS22+AT22</f>
        <v>136</v>
      </c>
      <c r="BI22" s="74">
        <v>136</v>
      </c>
      <c r="BJ22" s="19">
        <f t="shared" si="13"/>
        <v>136</v>
      </c>
      <c r="BL22" s="19">
        <f t="shared" si="14"/>
        <v>0</v>
      </c>
    </row>
    <row r="23" spans="1:68" ht="20.100000000000001" customHeight="1" x14ac:dyDescent="0.25">
      <c r="A23" s="179" t="s">
        <v>38</v>
      </c>
      <c r="B23" s="310" t="s">
        <v>151</v>
      </c>
      <c r="C23" s="29" t="s">
        <v>87</v>
      </c>
      <c r="D23" s="14"/>
      <c r="E23" s="14"/>
      <c r="F23" s="465">
        <f t="shared" si="7"/>
        <v>72</v>
      </c>
      <c r="G23" s="24">
        <v>18</v>
      </c>
      <c r="H23" s="8">
        <f t="shared" si="8"/>
        <v>0</v>
      </c>
      <c r="I23" s="8">
        <f t="shared" si="9"/>
        <v>72</v>
      </c>
      <c r="J23" s="70">
        <f t="shared" si="2"/>
        <v>72</v>
      </c>
      <c r="K23" s="8">
        <f t="shared" si="10"/>
        <v>38</v>
      </c>
      <c r="L23" s="313">
        <v>34</v>
      </c>
      <c r="M23" s="8"/>
      <c r="N23" s="8"/>
      <c r="O23" s="8">
        <f t="shared" si="6"/>
        <v>0</v>
      </c>
      <c r="P23" s="8">
        <v>0</v>
      </c>
      <c r="Q23" s="8">
        <f t="shared" si="11"/>
        <v>0</v>
      </c>
      <c r="R23" s="453">
        <v>72</v>
      </c>
      <c r="S23" s="254">
        <f>T23+Y23+AD23+AI23+AN23+AS23</f>
        <v>72</v>
      </c>
      <c r="T23" s="375">
        <v>51</v>
      </c>
      <c r="U23" s="12"/>
      <c r="V23" s="11"/>
      <c r="W23" s="25"/>
      <c r="X23" s="230"/>
      <c r="Y23" s="466">
        <v>21</v>
      </c>
      <c r="Z23" s="12"/>
      <c r="AA23" s="273"/>
      <c r="AB23" s="185"/>
      <c r="AC23" s="140"/>
      <c r="AD23" s="132"/>
      <c r="AE23" s="12"/>
      <c r="AF23" s="11"/>
      <c r="AG23" s="185"/>
      <c r="AH23" s="230"/>
      <c r="AI23" s="132"/>
      <c r="AJ23" s="12"/>
      <c r="AK23" s="273"/>
      <c r="AL23" s="185"/>
      <c r="AM23" s="140"/>
      <c r="AN23" s="359"/>
      <c r="AO23" s="382"/>
      <c r="AP23" s="382"/>
      <c r="AQ23" s="382"/>
      <c r="AR23" s="383"/>
      <c r="AS23" s="360"/>
      <c r="AT23" s="382"/>
      <c r="AU23" s="382"/>
      <c r="AV23" s="382"/>
      <c r="AW23" s="384"/>
      <c r="AX23" s="385"/>
      <c r="AY23" s="382"/>
      <c r="AZ23" s="382"/>
      <c r="BA23" s="382"/>
      <c r="BB23" s="383"/>
      <c r="BC23" s="360"/>
      <c r="BD23" s="382"/>
      <c r="BE23" s="382"/>
      <c r="BF23" s="382"/>
      <c r="BG23" s="386"/>
      <c r="BH23" s="46">
        <f>T23+U23+Y23+Z23+AD23+AE23+AI23+AJ23+AN23+AO23+AS23+AT23</f>
        <v>72</v>
      </c>
      <c r="BI23" s="74">
        <v>72</v>
      </c>
      <c r="BJ23" s="19">
        <f t="shared" si="13"/>
        <v>72</v>
      </c>
      <c r="BL23" s="19">
        <f t="shared" si="14"/>
        <v>0</v>
      </c>
    </row>
    <row r="24" spans="1:68" ht="20.100000000000001" customHeight="1" x14ac:dyDescent="0.25">
      <c r="A24" s="179" t="s">
        <v>40</v>
      </c>
      <c r="B24" s="310" t="s">
        <v>51</v>
      </c>
      <c r="C24" s="29" t="s">
        <v>87</v>
      </c>
      <c r="D24" s="14"/>
      <c r="E24" s="14"/>
      <c r="F24" s="465">
        <f t="shared" si="7"/>
        <v>72</v>
      </c>
      <c r="G24" s="24">
        <v>16</v>
      </c>
      <c r="H24" s="8">
        <f t="shared" si="8"/>
        <v>0</v>
      </c>
      <c r="I24" s="8">
        <f t="shared" si="9"/>
        <v>72</v>
      </c>
      <c r="J24" s="70">
        <f t="shared" si="2"/>
        <v>72</v>
      </c>
      <c r="K24" s="8">
        <f t="shared" si="10"/>
        <v>44</v>
      </c>
      <c r="L24" s="313">
        <v>28</v>
      </c>
      <c r="M24" s="8"/>
      <c r="N24" s="8"/>
      <c r="O24" s="8">
        <f t="shared" si="6"/>
        <v>0</v>
      </c>
      <c r="P24" s="8">
        <v>0</v>
      </c>
      <c r="Q24" s="8">
        <f t="shared" si="11"/>
        <v>0</v>
      </c>
      <c r="R24" s="453">
        <v>72</v>
      </c>
      <c r="S24" s="254">
        <f t="shared" si="12"/>
        <v>72</v>
      </c>
      <c r="T24" s="375">
        <v>51</v>
      </c>
      <c r="U24" s="12"/>
      <c r="V24" s="11"/>
      <c r="W24" s="25"/>
      <c r="X24" s="230"/>
      <c r="Y24" s="466">
        <v>21</v>
      </c>
      <c r="Z24" s="12"/>
      <c r="AA24" s="273"/>
      <c r="AB24" s="185"/>
      <c r="AC24" s="140"/>
      <c r="AD24" s="132"/>
      <c r="AE24" s="12"/>
      <c r="AF24" s="11"/>
      <c r="AG24" s="185"/>
      <c r="AH24" s="230"/>
      <c r="AI24" s="132"/>
      <c r="AJ24" s="12"/>
      <c r="AK24" s="273"/>
      <c r="AL24" s="185"/>
      <c r="AM24" s="140"/>
      <c r="AN24" s="359"/>
      <c r="AO24" s="382"/>
      <c r="AP24" s="382"/>
      <c r="AQ24" s="382"/>
      <c r="AR24" s="383"/>
      <c r="AS24" s="360"/>
      <c r="AT24" s="382"/>
      <c r="AU24" s="382"/>
      <c r="AV24" s="382"/>
      <c r="AW24" s="384"/>
      <c r="AX24" s="385"/>
      <c r="AY24" s="382"/>
      <c r="AZ24" s="382"/>
      <c r="BA24" s="382"/>
      <c r="BB24" s="383"/>
      <c r="BC24" s="360"/>
      <c r="BD24" s="382"/>
      <c r="BE24" s="382"/>
      <c r="BF24" s="382"/>
      <c r="BG24" s="386"/>
      <c r="BH24" s="46">
        <f t="shared" si="15"/>
        <v>72</v>
      </c>
      <c r="BI24" s="74">
        <v>72</v>
      </c>
      <c r="BJ24" s="19">
        <f t="shared" si="13"/>
        <v>72</v>
      </c>
      <c r="BL24" s="19">
        <f t="shared" si="14"/>
        <v>0</v>
      </c>
    </row>
    <row r="25" spans="1:68" ht="20.100000000000001" customHeight="1" x14ac:dyDescent="0.25">
      <c r="A25" s="179" t="s">
        <v>42</v>
      </c>
      <c r="B25" s="310" t="s">
        <v>37</v>
      </c>
      <c r="C25" s="29" t="s">
        <v>87</v>
      </c>
      <c r="D25" s="14"/>
      <c r="E25" s="14"/>
      <c r="F25" s="465">
        <f t="shared" si="7"/>
        <v>72</v>
      </c>
      <c r="G25" s="24">
        <v>20</v>
      </c>
      <c r="H25" s="8">
        <f t="shared" si="8"/>
        <v>0</v>
      </c>
      <c r="I25" s="8">
        <f t="shared" si="9"/>
        <v>72</v>
      </c>
      <c r="J25" s="70">
        <f t="shared" si="2"/>
        <v>72</v>
      </c>
      <c r="K25" s="8">
        <f t="shared" si="10"/>
        <v>2</v>
      </c>
      <c r="L25" s="313">
        <v>70</v>
      </c>
      <c r="M25" s="8"/>
      <c r="N25" s="8"/>
      <c r="O25" s="8">
        <f t="shared" si="6"/>
        <v>0</v>
      </c>
      <c r="P25" s="8">
        <v>0</v>
      </c>
      <c r="Q25" s="8">
        <f t="shared" si="11"/>
        <v>0</v>
      </c>
      <c r="R25" s="453">
        <v>72</v>
      </c>
      <c r="S25" s="254">
        <f t="shared" si="12"/>
        <v>72</v>
      </c>
      <c r="T25" s="375">
        <v>51</v>
      </c>
      <c r="U25" s="12"/>
      <c r="V25" s="11"/>
      <c r="W25" s="25"/>
      <c r="X25" s="230"/>
      <c r="Y25" s="466">
        <v>21</v>
      </c>
      <c r="Z25" s="12"/>
      <c r="AA25" s="273"/>
      <c r="AB25" s="185"/>
      <c r="AC25" s="140"/>
      <c r="AD25" s="132"/>
      <c r="AE25" s="12"/>
      <c r="AF25" s="11"/>
      <c r="AG25" s="185"/>
      <c r="AH25" s="230"/>
      <c r="AI25" s="132"/>
      <c r="AJ25" s="12"/>
      <c r="AK25" s="273"/>
      <c r="AL25" s="185"/>
      <c r="AM25" s="140"/>
      <c r="AN25" s="359"/>
      <c r="AO25" s="382"/>
      <c r="AP25" s="382"/>
      <c r="AQ25" s="382"/>
      <c r="AR25" s="383"/>
      <c r="AS25" s="360"/>
      <c r="AT25" s="382"/>
      <c r="AU25" s="382"/>
      <c r="AV25" s="382"/>
      <c r="AW25" s="384"/>
      <c r="AX25" s="385"/>
      <c r="AY25" s="382"/>
      <c r="AZ25" s="382"/>
      <c r="BA25" s="382"/>
      <c r="BB25" s="383"/>
      <c r="BC25" s="360"/>
      <c r="BD25" s="382"/>
      <c r="BE25" s="382"/>
      <c r="BF25" s="382"/>
      <c r="BG25" s="386"/>
      <c r="BH25" s="46">
        <f t="shared" si="15"/>
        <v>72</v>
      </c>
      <c r="BI25" s="74">
        <v>72</v>
      </c>
      <c r="BJ25" s="19">
        <f t="shared" si="13"/>
        <v>72</v>
      </c>
      <c r="BL25" s="19">
        <f t="shared" si="14"/>
        <v>0</v>
      </c>
    </row>
    <row r="26" spans="1:68" ht="20.100000000000001" customHeight="1" x14ac:dyDescent="0.25">
      <c r="A26" s="179" t="s">
        <v>44</v>
      </c>
      <c r="B26" s="310" t="s">
        <v>150</v>
      </c>
      <c r="C26" s="29" t="s">
        <v>87</v>
      </c>
      <c r="D26" s="14"/>
      <c r="E26" s="14"/>
      <c r="F26" s="465">
        <f t="shared" si="7"/>
        <v>108</v>
      </c>
      <c r="G26" s="24">
        <v>52</v>
      </c>
      <c r="H26" s="8">
        <f t="shared" si="8"/>
        <v>0</v>
      </c>
      <c r="I26" s="8">
        <f t="shared" si="9"/>
        <v>108</v>
      </c>
      <c r="J26" s="70">
        <f t="shared" si="2"/>
        <v>108</v>
      </c>
      <c r="K26" s="8">
        <f t="shared" si="10"/>
        <v>28</v>
      </c>
      <c r="L26" s="313">
        <v>80</v>
      </c>
      <c r="M26" s="8"/>
      <c r="N26" s="8"/>
      <c r="O26" s="451">
        <f t="shared" si="6"/>
        <v>0</v>
      </c>
      <c r="P26" s="8">
        <v>0</v>
      </c>
      <c r="Q26" s="451">
        <f t="shared" si="11"/>
        <v>0</v>
      </c>
      <c r="R26" s="453">
        <v>108</v>
      </c>
      <c r="S26" s="254">
        <f t="shared" si="12"/>
        <v>108</v>
      </c>
      <c r="T26" s="375">
        <v>85</v>
      </c>
      <c r="U26" s="12"/>
      <c r="V26" s="11"/>
      <c r="W26" s="25"/>
      <c r="X26" s="230"/>
      <c r="Y26" s="466">
        <v>23</v>
      </c>
      <c r="Z26" s="12"/>
      <c r="AA26" s="273"/>
      <c r="AB26" s="188"/>
      <c r="AC26" s="140"/>
      <c r="AD26" s="132"/>
      <c r="AE26" s="12"/>
      <c r="AF26" s="11"/>
      <c r="AG26" s="185"/>
      <c r="AH26" s="230"/>
      <c r="AI26" s="132"/>
      <c r="AJ26" s="12"/>
      <c r="AK26" s="273"/>
      <c r="AL26" s="185"/>
      <c r="AM26" s="140"/>
      <c r="AN26" s="359"/>
      <c r="AO26" s="382"/>
      <c r="AP26" s="382"/>
      <c r="AQ26" s="382"/>
      <c r="AR26" s="383"/>
      <c r="AS26" s="360"/>
      <c r="AT26" s="382"/>
      <c r="AU26" s="382"/>
      <c r="AV26" s="382"/>
      <c r="AW26" s="384"/>
      <c r="AX26" s="385"/>
      <c r="AY26" s="382"/>
      <c r="AZ26" s="382"/>
      <c r="BA26" s="382"/>
      <c r="BB26" s="383"/>
      <c r="BC26" s="360"/>
      <c r="BD26" s="382"/>
      <c r="BE26" s="382"/>
      <c r="BF26" s="382"/>
      <c r="BG26" s="386"/>
      <c r="BH26" s="46">
        <f t="shared" si="15"/>
        <v>108</v>
      </c>
      <c r="BI26" s="74">
        <v>340</v>
      </c>
      <c r="BJ26" s="19">
        <f t="shared" si="13"/>
        <v>108</v>
      </c>
      <c r="BL26" s="19">
        <f t="shared" si="14"/>
        <v>-232</v>
      </c>
    </row>
    <row r="27" spans="1:68" ht="20.100000000000001" customHeight="1" x14ac:dyDescent="0.25">
      <c r="A27" s="179" t="s">
        <v>46</v>
      </c>
      <c r="B27" s="310" t="s">
        <v>41</v>
      </c>
      <c r="C27" s="29" t="s">
        <v>109</v>
      </c>
      <c r="D27" s="14"/>
      <c r="E27" s="14"/>
      <c r="F27" s="465">
        <f t="shared" si="7"/>
        <v>72</v>
      </c>
      <c r="G27" s="24">
        <v>20</v>
      </c>
      <c r="H27" s="8">
        <f t="shared" si="8"/>
        <v>0</v>
      </c>
      <c r="I27" s="8">
        <f t="shared" si="9"/>
        <v>72</v>
      </c>
      <c r="J27" s="70">
        <f t="shared" si="2"/>
        <v>72</v>
      </c>
      <c r="K27" s="8">
        <f t="shared" si="10"/>
        <v>14</v>
      </c>
      <c r="L27" s="313">
        <v>58</v>
      </c>
      <c r="M27" s="8"/>
      <c r="N27" s="8"/>
      <c r="O27" s="8">
        <f t="shared" si="6"/>
        <v>0</v>
      </c>
      <c r="P27" s="8">
        <v>0</v>
      </c>
      <c r="Q27" s="8">
        <f t="shared" si="11"/>
        <v>0</v>
      </c>
      <c r="R27" s="453">
        <v>72</v>
      </c>
      <c r="S27" s="254">
        <f t="shared" si="12"/>
        <v>72</v>
      </c>
      <c r="T27" s="375">
        <v>34</v>
      </c>
      <c r="U27" s="12"/>
      <c r="V27" s="11"/>
      <c r="W27" s="25"/>
      <c r="X27" s="230"/>
      <c r="Y27" s="467">
        <v>38</v>
      </c>
      <c r="Z27" s="12"/>
      <c r="AA27" s="273"/>
      <c r="AB27" s="185"/>
      <c r="AC27" s="140"/>
      <c r="AD27" s="133"/>
      <c r="AE27" s="12"/>
      <c r="AF27" s="11"/>
      <c r="AG27" s="185"/>
      <c r="AH27" s="230"/>
      <c r="AI27" s="132"/>
      <c r="AJ27" s="12"/>
      <c r="AK27" s="273"/>
      <c r="AL27" s="185"/>
      <c r="AM27" s="140"/>
      <c r="AN27" s="359"/>
      <c r="AO27" s="382"/>
      <c r="AP27" s="382"/>
      <c r="AQ27" s="382"/>
      <c r="AR27" s="383"/>
      <c r="AS27" s="360"/>
      <c r="AT27" s="382"/>
      <c r="AU27" s="382"/>
      <c r="AV27" s="382"/>
      <c r="AW27" s="384"/>
      <c r="AX27" s="385"/>
      <c r="AY27" s="382"/>
      <c r="AZ27" s="382"/>
      <c r="BA27" s="382"/>
      <c r="BB27" s="383"/>
      <c r="BC27" s="360"/>
      <c r="BD27" s="382"/>
      <c r="BE27" s="382"/>
      <c r="BF27" s="382"/>
      <c r="BG27" s="386"/>
      <c r="BH27" s="46">
        <f t="shared" si="15"/>
        <v>72</v>
      </c>
      <c r="BI27" s="74">
        <v>72</v>
      </c>
      <c r="BJ27" s="19">
        <f t="shared" si="13"/>
        <v>72</v>
      </c>
      <c r="BL27" s="19">
        <f t="shared" si="14"/>
        <v>0</v>
      </c>
    </row>
    <row r="28" spans="1:68" x14ac:dyDescent="0.25">
      <c r="A28" s="179" t="s">
        <v>47</v>
      </c>
      <c r="B28" s="310" t="s">
        <v>43</v>
      </c>
      <c r="C28" s="29" t="s">
        <v>87</v>
      </c>
      <c r="D28" s="14"/>
      <c r="E28" s="14"/>
      <c r="F28" s="465">
        <f t="shared" si="7"/>
        <v>68</v>
      </c>
      <c r="G28" s="24">
        <v>10</v>
      </c>
      <c r="H28" s="8">
        <f t="shared" si="8"/>
        <v>0</v>
      </c>
      <c r="I28" s="8">
        <f t="shared" si="9"/>
        <v>68</v>
      </c>
      <c r="J28" s="70">
        <f t="shared" si="2"/>
        <v>68</v>
      </c>
      <c r="K28" s="8">
        <f t="shared" si="10"/>
        <v>22</v>
      </c>
      <c r="L28" s="313">
        <v>46</v>
      </c>
      <c r="M28" s="8"/>
      <c r="N28" s="8"/>
      <c r="O28" s="8">
        <f t="shared" si="6"/>
        <v>0</v>
      </c>
      <c r="P28" s="8">
        <v>0</v>
      </c>
      <c r="Q28" s="8">
        <f t="shared" si="11"/>
        <v>0</v>
      </c>
      <c r="R28" s="453">
        <v>68</v>
      </c>
      <c r="S28" s="254">
        <f t="shared" si="12"/>
        <v>68</v>
      </c>
      <c r="T28" s="375">
        <v>34</v>
      </c>
      <c r="U28" s="12"/>
      <c r="V28" s="11"/>
      <c r="W28" s="25"/>
      <c r="X28" s="230"/>
      <c r="Y28" s="466">
        <v>34</v>
      </c>
      <c r="Z28" s="12"/>
      <c r="AA28" s="273"/>
      <c r="AB28" s="185"/>
      <c r="AC28" s="140"/>
      <c r="AD28" s="133"/>
      <c r="AE28" s="12"/>
      <c r="AF28" s="11"/>
      <c r="AG28" s="185"/>
      <c r="AH28" s="230"/>
      <c r="AI28" s="133"/>
      <c r="AJ28" s="12"/>
      <c r="AK28" s="273"/>
      <c r="AL28" s="185"/>
      <c r="AM28" s="140"/>
      <c r="AN28" s="359"/>
      <c r="AO28" s="382"/>
      <c r="AP28" s="382"/>
      <c r="AQ28" s="382"/>
      <c r="AR28" s="383"/>
      <c r="AS28" s="360"/>
      <c r="AT28" s="382"/>
      <c r="AU28" s="382"/>
      <c r="AV28" s="382"/>
      <c r="AW28" s="384"/>
      <c r="AX28" s="385"/>
      <c r="AY28" s="382"/>
      <c r="AZ28" s="382"/>
      <c r="BA28" s="382"/>
      <c r="BB28" s="383"/>
      <c r="BC28" s="360"/>
      <c r="BD28" s="382"/>
      <c r="BE28" s="382"/>
      <c r="BF28" s="382"/>
      <c r="BG28" s="386"/>
      <c r="BH28" s="46">
        <f t="shared" si="15"/>
        <v>68</v>
      </c>
      <c r="BI28" s="74">
        <v>68</v>
      </c>
      <c r="BJ28" s="19">
        <f t="shared" si="13"/>
        <v>68</v>
      </c>
      <c r="BL28" s="19">
        <f t="shared" si="14"/>
        <v>0</v>
      </c>
    </row>
    <row r="29" spans="1:68" ht="20.100000000000001" customHeight="1" x14ac:dyDescent="0.25">
      <c r="A29" s="179" t="s">
        <v>50</v>
      </c>
      <c r="B29" s="311" t="s">
        <v>45</v>
      </c>
      <c r="C29" s="505" t="s">
        <v>202</v>
      </c>
      <c r="D29" s="14"/>
      <c r="E29" s="14"/>
      <c r="F29" s="465">
        <f t="shared" si="7"/>
        <v>72</v>
      </c>
      <c r="G29" s="24">
        <v>6</v>
      </c>
      <c r="H29" s="8">
        <f t="shared" si="8"/>
        <v>0</v>
      </c>
      <c r="I29" s="8">
        <f t="shared" si="9"/>
        <v>66</v>
      </c>
      <c r="J29" s="70">
        <f t="shared" si="2"/>
        <v>66</v>
      </c>
      <c r="K29" s="8">
        <f t="shared" si="10"/>
        <v>28</v>
      </c>
      <c r="L29" s="313">
        <v>38</v>
      </c>
      <c r="M29" s="8"/>
      <c r="N29" s="8"/>
      <c r="O29" s="8">
        <f t="shared" si="6"/>
        <v>3</v>
      </c>
      <c r="P29" s="8">
        <v>0</v>
      </c>
      <c r="Q29" s="8">
        <f t="shared" si="11"/>
        <v>3</v>
      </c>
      <c r="R29" s="453">
        <v>72</v>
      </c>
      <c r="S29" s="254">
        <f t="shared" si="12"/>
        <v>66</v>
      </c>
      <c r="T29" s="375"/>
      <c r="U29" s="12"/>
      <c r="V29" s="11"/>
      <c r="W29" s="25"/>
      <c r="X29" s="230"/>
      <c r="Y29" s="469">
        <v>66</v>
      </c>
      <c r="Z29" s="12"/>
      <c r="AA29" s="273"/>
      <c r="AB29" s="188">
        <v>3</v>
      </c>
      <c r="AC29" s="143">
        <v>3</v>
      </c>
      <c r="AD29" s="133"/>
      <c r="AE29" s="12"/>
      <c r="AF29" s="11"/>
      <c r="AG29" s="185"/>
      <c r="AH29" s="230"/>
      <c r="AI29" s="133"/>
      <c r="AJ29" s="12"/>
      <c r="AK29" s="273"/>
      <c r="AL29" s="185"/>
      <c r="AM29" s="140"/>
      <c r="AN29" s="359"/>
      <c r="AO29" s="382"/>
      <c r="AP29" s="382"/>
      <c r="AQ29" s="382"/>
      <c r="AR29" s="383"/>
      <c r="AS29" s="360"/>
      <c r="AT29" s="382"/>
      <c r="AU29" s="382"/>
      <c r="AV29" s="382"/>
      <c r="AW29" s="384"/>
      <c r="AX29" s="385"/>
      <c r="AY29" s="382"/>
      <c r="AZ29" s="382"/>
      <c r="BA29" s="382"/>
      <c r="BB29" s="383"/>
      <c r="BC29" s="360"/>
      <c r="BD29" s="382"/>
      <c r="BE29" s="382"/>
      <c r="BF29" s="382"/>
      <c r="BG29" s="386"/>
      <c r="BH29" s="46">
        <f t="shared" si="15"/>
        <v>66</v>
      </c>
      <c r="BI29" s="74">
        <v>72</v>
      </c>
      <c r="BJ29" s="19">
        <f t="shared" si="13"/>
        <v>66</v>
      </c>
      <c r="BL29" s="19">
        <f t="shared" si="14"/>
        <v>-6</v>
      </c>
    </row>
    <row r="30" spans="1:68" ht="20.100000000000001" customHeight="1" x14ac:dyDescent="0.25">
      <c r="A30" s="179" t="s">
        <v>52</v>
      </c>
      <c r="B30" s="311" t="s">
        <v>48</v>
      </c>
      <c r="C30" s="505" t="s">
        <v>202</v>
      </c>
      <c r="D30" s="14"/>
      <c r="E30" s="14"/>
      <c r="F30" s="465">
        <f t="shared" si="7"/>
        <v>72</v>
      </c>
      <c r="G30" s="24">
        <v>12</v>
      </c>
      <c r="H30" s="8">
        <f t="shared" si="8"/>
        <v>0</v>
      </c>
      <c r="I30" s="8">
        <f t="shared" si="9"/>
        <v>66</v>
      </c>
      <c r="J30" s="70">
        <f t="shared" si="2"/>
        <v>66</v>
      </c>
      <c r="K30" s="8">
        <f t="shared" si="10"/>
        <v>42</v>
      </c>
      <c r="L30" s="313">
        <v>24</v>
      </c>
      <c r="M30" s="8"/>
      <c r="N30" s="8"/>
      <c r="O30" s="8">
        <f t="shared" si="6"/>
        <v>3</v>
      </c>
      <c r="P30" s="8">
        <v>0</v>
      </c>
      <c r="Q30" s="8">
        <f t="shared" si="11"/>
        <v>3</v>
      </c>
      <c r="R30" s="453">
        <v>72</v>
      </c>
      <c r="S30" s="254">
        <f t="shared" si="12"/>
        <v>66</v>
      </c>
      <c r="T30" s="375"/>
      <c r="U30" s="12"/>
      <c r="V30" s="11"/>
      <c r="W30" s="25"/>
      <c r="X30" s="230"/>
      <c r="Y30" s="469">
        <v>66</v>
      </c>
      <c r="Z30" s="12"/>
      <c r="AA30" s="273"/>
      <c r="AB30" s="188">
        <v>3</v>
      </c>
      <c r="AC30" s="143">
        <v>3</v>
      </c>
      <c r="AD30" s="133"/>
      <c r="AE30" s="12"/>
      <c r="AF30" s="11"/>
      <c r="AG30" s="185"/>
      <c r="AH30" s="230"/>
      <c r="AI30" s="133"/>
      <c r="AJ30" s="12"/>
      <c r="AK30" s="273"/>
      <c r="AL30" s="185"/>
      <c r="AM30" s="140"/>
      <c r="AN30" s="359"/>
      <c r="AO30" s="382"/>
      <c r="AP30" s="382"/>
      <c r="AQ30" s="382"/>
      <c r="AR30" s="383"/>
      <c r="AS30" s="360"/>
      <c r="AT30" s="382"/>
      <c r="AU30" s="382"/>
      <c r="AV30" s="382"/>
      <c r="AW30" s="384"/>
      <c r="AX30" s="385"/>
      <c r="AY30" s="382"/>
      <c r="AZ30" s="382"/>
      <c r="BA30" s="382"/>
      <c r="BB30" s="383"/>
      <c r="BC30" s="360"/>
      <c r="BD30" s="382"/>
      <c r="BE30" s="382"/>
      <c r="BF30" s="382"/>
      <c r="BG30" s="386"/>
      <c r="BH30" s="46">
        <f t="shared" si="15"/>
        <v>66</v>
      </c>
      <c r="BI30" s="74">
        <v>144</v>
      </c>
      <c r="BJ30" s="19">
        <f t="shared" si="13"/>
        <v>66</v>
      </c>
      <c r="BL30" s="19">
        <f t="shared" si="14"/>
        <v>-78</v>
      </c>
    </row>
    <row r="31" spans="1:68" s="73" customFormat="1" ht="31.5" customHeight="1" x14ac:dyDescent="0.25">
      <c r="A31" s="30" t="s">
        <v>53</v>
      </c>
      <c r="B31" s="489" t="s">
        <v>54</v>
      </c>
      <c r="C31" s="26" t="s">
        <v>205</v>
      </c>
      <c r="D31" s="23">
        <f t="shared" ref="D31:I31" si="16">SUM(D32:D33)</f>
        <v>0</v>
      </c>
      <c r="E31" s="23">
        <f t="shared" si="16"/>
        <v>0</v>
      </c>
      <c r="F31" s="23">
        <f t="shared" si="16"/>
        <v>520</v>
      </c>
      <c r="G31" s="23">
        <f t="shared" si="16"/>
        <v>144</v>
      </c>
      <c r="H31" s="23">
        <f t="shared" si="16"/>
        <v>0</v>
      </c>
      <c r="I31" s="23">
        <f t="shared" si="16"/>
        <v>481</v>
      </c>
      <c r="J31" s="70">
        <f t="shared" si="2"/>
        <v>481</v>
      </c>
      <c r="K31" s="23">
        <f t="shared" ref="K31:BG31" si="17">SUM(K32:K33)</f>
        <v>333</v>
      </c>
      <c r="L31" s="23">
        <f t="shared" si="17"/>
        <v>148</v>
      </c>
      <c r="M31" s="23">
        <f t="shared" si="17"/>
        <v>0</v>
      </c>
      <c r="N31" s="23">
        <f t="shared" si="17"/>
        <v>0</v>
      </c>
      <c r="O31" s="23">
        <f t="shared" si="17"/>
        <v>21</v>
      </c>
      <c r="P31" s="23">
        <f t="shared" si="17"/>
        <v>0</v>
      </c>
      <c r="Q31" s="23">
        <f t="shared" si="17"/>
        <v>18</v>
      </c>
      <c r="R31" s="23">
        <f t="shared" si="17"/>
        <v>520</v>
      </c>
      <c r="S31" s="183">
        <f t="shared" si="17"/>
        <v>481</v>
      </c>
      <c r="T31" s="239">
        <f t="shared" si="17"/>
        <v>119</v>
      </c>
      <c r="U31" s="23">
        <f t="shared" si="17"/>
        <v>0</v>
      </c>
      <c r="V31" s="23">
        <f t="shared" si="17"/>
        <v>0</v>
      </c>
      <c r="W31" s="23">
        <f t="shared" si="17"/>
        <v>0</v>
      </c>
      <c r="X31" s="229">
        <f t="shared" si="17"/>
        <v>0</v>
      </c>
      <c r="Y31" s="131">
        <f t="shared" si="17"/>
        <v>208</v>
      </c>
      <c r="Z31" s="23">
        <f t="shared" si="17"/>
        <v>0</v>
      </c>
      <c r="AA31" s="23">
        <f t="shared" si="17"/>
        <v>0</v>
      </c>
      <c r="AB31" s="23">
        <f t="shared" si="17"/>
        <v>13</v>
      </c>
      <c r="AC31" s="139">
        <f t="shared" si="17"/>
        <v>12</v>
      </c>
      <c r="AD31" s="131">
        <f t="shared" si="17"/>
        <v>90</v>
      </c>
      <c r="AE31" s="23">
        <f t="shared" si="17"/>
        <v>0</v>
      </c>
      <c r="AF31" s="23">
        <f t="shared" si="17"/>
        <v>0</v>
      </c>
      <c r="AG31" s="183">
        <f t="shared" si="17"/>
        <v>0</v>
      </c>
      <c r="AH31" s="229">
        <f t="shared" si="17"/>
        <v>0</v>
      </c>
      <c r="AI31" s="131">
        <f t="shared" si="17"/>
        <v>64</v>
      </c>
      <c r="AJ31" s="23">
        <f t="shared" si="17"/>
        <v>0</v>
      </c>
      <c r="AK31" s="23">
        <f t="shared" si="17"/>
        <v>0</v>
      </c>
      <c r="AL31" s="23">
        <f t="shared" si="17"/>
        <v>8</v>
      </c>
      <c r="AM31" s="139">
        <f t="shared" si="17"/>
        <v>6</v>
      </c>
      <c r="AN31" s="375">
        <f t="shared" si="17"/>
        <v>0</v>
      </c>
      <c r="AO31" s="376">
        <f t="shared" si="17"/>
        <v>0</v>
      </c>
      <c r="AP31" s="376">
        <f t="shared" si="17"/>
        <v>0</v>
      </c>
      <c r="AQ31" s="376">
        <f t="shared" si="17"/>
        <v>0</v>
      </c>
      <c r="AR31" s="377">
        <f t="shared" si="17"/>
        <v>0</v>
      </c>
      <c r="AS31" s="378">
        <f t="shared" si="17"/>
        <v>0</v>
      </c>
      <c r="AT31" s="376">
        <f t="shared" si="17"/>
        <v>0</v>
      </c>
      <c r="AU31" s="376">
        <f t="shared" si="17"/>
        <v>0</v>
      </c>
      <c r="AV31" s="376">
        <f t="shared" si="17"/>
        <v>0</v>
      </c>
      <c r="AW31" s="379">
        <f t="shared" si="17"/>
        <v>0</v>
      </c>
      <c r="AX31" s="380">
        <f t="shared" si="17"/>
        <v>0</v>
      </c>
      <c r="AY31" s="376">
        <f t="shared" si="17"/>
        <v>0</v>
      </c>
      <c r="AZ31" s="376">
        <f t="shared" si="17"/>
        <v>0</v>
      </c>
      <c r="BA31" s="376">
        <f t="shared" si="17"/>
        <v>0</v>
      </c>
      <c r="BB31" s="377">
        <f t="shared" si="17"/>
        <v>0</v>
      </c>
      <c r="BC31" s="378">
        <f t="shared" si="17"/>
        <v>0</v>
      </c>
      <c r="BD31" s="376">
        <f t="shared" si="17"/>
        <v>0</v>
      </c>
      <c r="BE31" s="376">
        <f t="shared" si="17"/>
        <v>0</v>
      </c>
      <c r="BF31" s="376">
        <f t="shared" si="17"/>
        <v>0</v>
      </c>
      <c r="BG31" s="381">
        <f t="shared" si="17"/>
        <v>0</v>
      </c>
      <c r="BH31" s="46">
        <f>T31+U31+Y31+Z31+AD31+AE31+AI31+AJ31+AN31+AO31+AS31+AT31</f>
        <v>481</v>
      </c>
      <c r="BI31" s="71">
        <f>SUM(BI32:BI33)</f>
        <v>216</v>
      </c>
      <c r="BJ31" s="71">
        <f>SUM(BJ32:BJ33)</f>
        <v>481</v>
      </c>
      <c r="BP31" s="155"/>
    </row>
    <row r="32" spans="1:68" ht="20.100000000000001" customHeight="1" x14ac:dyDescent="0.25">
      <c r="A32" s="179" t="s">
        <v>152</v>
      </c>
      <c r="B32" s="310" t="s">
        <v>178</v>
      </c>
      <c r="C32" s="29" t="s">
        <v>203</v>
      </c>
      <c r="D32" s="14"/>
      <c r="E32" s="14"/>
      <c r="F32" s="465">
        <f t="shared" ref="F32:F33" si="18">H32+I32+N32+O32+Q32</f>
        <v>340</v>
      </c>
      <c r="G32" s="24">
        <v>56</v>
      </c>
      <c r="H32" s="8">
        <f t="shared" si="8"/>
        <v>0</v>
      </c>
      <c r="I32" s="8">
        <f t="shared" si="9"/>
        <v>315</v>
      </c>
      <c r="J32" s="70">
        <f t="shared" si="2"/>
        <v>315</v>
      </c>
      <c r="K32" s="8">
        <f t="shared" ref="K32:K33" si="19">I32-L32</f>
        <v>201</v>
      </c>
      <c r="L32" s="452">
        <v>114</v>
      </c>
      <c r="M32" s="8"/>
      <c r="N32" s="8"/>
      <c r="O32" s="451">
        <f>W32+AB32+AG32+AL32+AQ32+AV32+BA32+BF32</f>
        <v>13</v>
      </c>
      <c r="P32" s="8">
        <v>0</v>
      </c>
      <c r="Q32" s="451">
        <f t="shared" ref="Q32:Q33" si="20">X32+AC32+AH32+AM32+AR32+AW32+BB32+BG32</f>
        <v>12</v>
      </c>
      <c r="R32" s="453">
        <v>340</v>
      </c>
      <c r="S32" s="254">
        <f t="shared" si="12"/>
        <v>315</v>
      </c>
      <c r="T32" s="375">
        <v>51</v>
      </c>
      <c r="U32" s="12"/>
      <c r="V32" s="11"/>
      <c r="W32" s="460"/>
      <c r="X32" s="233"/>
      <c r="Y32" s="441">
        <v>110</v>
      </c>
      <c r="Z32" s="12"/>
      <c r="AA32" s="273"/>
      <c r="AB32" s="188">
        <v>5</v>
      </c>
      <c r="AC32" s="143">
        <v>6</v>
      </c>
      <c r="AD32" s="378">
        <v>90</v>
      </c>
      <c r="AE32" s="12"/>
      <c r="AF32" s="11"/>
      <c r="AG32" s="188"/>
      <c r="AH32" s="233"/>
      <c r="AI32" s="441">
        <v>64</v>
      </c>
      <c r="AJ32" s="12"/>
      <c r="AK32" s="273"/>
      <c r="AL32" s="188">
        <v>8</v>
      </c>
      <c r="AM32" s="143">
        <v>6</v>
      </c>
      <c r="AN32" s="359"/>
      <c r="AO32" s="382"/>
      <c r="AP32" s="382"/>
      <c r="AQ32" s="382"/>
      <c r="AR32" s="383"/>
      <c r="AS32" s="360"/>
      <c r="AT32" s="382"/>
      <c r="AU32" s="382"/>
      <c r="AV32" s="382"/>
      <c r="AW32" s="384"/>
      <c r="AX32" s="385"/>
      <c r="AY32" s="382"/>
      <c r="AZ32" s="382"/>
      <c r="BA32" s="382"/>
      <c r="BB32" s="383"/>
      <c r="BC32" s="360"/>
      <c r="BD32" s="382"/>
      <c r="BE32" s="382"/>
      <c r="BF32" s="382"/>
      <c r="BG32" s="386"/>
      <c r="BH32" s="46">
        <f t="shared" ref="BH32:BH45" si="21">T32+U32+Y32+Z32+AD32+AE32+AI32+AJ32+AN32+AO32+AS32+AT32</f>
        <v>315</v>
      </c>
      <c r="BI32" s="74">
        <v>108</v>
      </c>
      <c r="BJ32" s="19">
        <f t="shared" si="13"/>
        <v>315</v>
      </c>
      <c r="BL32" s="19">
        <f t="shared" si="14"/>
        <v>207</v>
      </c>
    </row>
    <row r="33" spans="1:68" ht="20.100000000000001" customHeight="1" x14ac:dyDescent="0.25">
      <c r="A33" s="179" t="s">
        <v>55</v>
      </c>
      <c r="B33" s="310" t="s">
        <v>57</v>
      </c>
      <c r="C33" s="31" t="s">
        <v>74</v>
      </c>
      <c r="D33" s="14"/>
      <c r="E33" s="14"/>
      <c r="F33" s="465">
        <f t="shared" si="18"/>
        <v>180</v>
      </c>
      <c r="G33" s="24">
        <v>88</v>
      </c>
      <c r="H33" s="8">
        <f t="shared" si="8"/>
        <v>0</v>
      </c>
      <c r="I33" s="8">
        <f t="shared" si="9"/>
        <v>166</v>
      </c>
      <c r="J33" s="70">
        <f t="shared" si="2"/>
        <v>166</v>
      </c>
      <c r="K33" s="8">
        <f t="shared" si="19"/>
        <v>132</v>
      </c>
      <c r="L33" s="452">
        <v>34</v>
      </c>
      <c r="M33" s="8"/>
      <c r="N33" s="8"/>
      <c r="O33" s="451">
        <f>W33+AB33+AG33+AL33+AQ33+AV33+BA33+BF33</f>
        <v>8</v>
      </c>
      <c r="P33" s="8">
        <v>0</v>
      </c>
      <c r="Q33" s="451">
        <f t="shared" si="20"/>
        <v>6</v>
      </c>
      <c r="R33" s="453">
        <v>180</v>
      </c>
      <c r="S33" s="254">
        <f t="shared" si="12"/>
        <v>166</v>
      </c>
      <c r="T33" s="375">
        <v>68</v>
      </c>
      <c r="U33" s="12"/>
      <c r="V33" s="11"/>
      <c r="W33" s="25"/>
      <c r="X33" s="230"/>
      <c r="Y33" s="441">
        <v>98</v>
      </c>
      <c r="Z33" s="12"/>
      <c r="AA33" s="273"/>
      <c r="AB33" s="188">
        <v>8</v>
      </c>
      <c r="AC33" s="143">
        <v>6</v>
      </c>
      <c r="AD33" s="360"/>
      <c r="AE33" s="12"/>
      <c r="AF33" s="11"/>
      <c r="AG33" s="185"/>
      <c r="AH33" s="230"/>
      <c r="AI33" s="132"/>
      <c r="AJ33" s="12"/>
      <c r="AK33" s="273"/>
      <c r="AL33" s="185"/>
      <c r="AM33" s="140"/>
      <c r="AN33" s="359"/>
      <c r="AO33" s="382"/>
      <c r="AP33" s="382"/>
      <c r="AQ33" s="382"/>
      <c r="AR33" s="383"/>
      <c r="AS33" s="360"/>
      <c r="AT33" s="382"/>
      <c r="AU33" s="382"/>
      <c r="AV33" s="382"/>
      <c r="AW33" s="384"/>
      <c r="AX33" s="385"/>
      <c r="AY33" s="382"/>
      <c r="AZ33" s="382"/>
      <c r="BA33" s="382"/>
      <c r="BB33" s="383"/>
      <c r="BC33" s="360"/>
      <c r="BD33" s="382"/>
      <c r="BE33" s="382"/>
      <c r="BF33" s="382"/>
      <c r="BG33" s="386"/>
      <c r="BH33" s="46">
        <f t="shared" si="21"/>
        <v>166</v>
      </c>
      <c r="BI33" s="74">
        <v>108</v>
      </c>
      <c r="BJ33" s="19">
        <f t="shared" si="13"/>
        <v>166</v>
      </c>
      <c r="BL33" s="19">
        <f t="shared" si="14"/>
        <v>58</v>
      </c>
    </row>
    <row r="34" spans="1:68" s="73" customFormat="1" x14ac:dyDescent="0.25">
      <c r="A34" s="27" t="s">
        <v>59</v>
      </c>
      <c r="B34" s="490" t="s">
        <v>60</v>
      </c>
      <c r="C34" s="496" t="s">
        <v>206</v>
      </c>
      <c r="D34" s="23">
        <f t="shared" ref="D34:E34" si="22">SUM(D35)</f>
        <v>0</v>
      </c>
      <c r="E34" s="23">
        <f t="shared" si="22"/>
        <v>0</v>
      </c>
      <c r="F34" s="23">
        <f>SUM(F35)</f>
        <v>32</v>
      </c>
      <c r="G34" s="23">
        <f t="shared" ref="G34:BG34" si="23">SUM(G35)</f>
        <v>0</v>
      </c>
      <c r="H34" s="23">
        <f>SUM(H35)</f>
        <v>5</v>
      </c>
      <c r="I34" s="23">
        <f t="shared" si="23"/>
        <v>27</v>
      </c>
      <c r="J34" s="70">
        <f t="shared" si="2"/>
        <v>27</v>
      </c>
      <c r="K34" s="23">
        <f t="shared" si="23"/>
        <v>27</v>
      </c>
      <c r="L34" s="23">
        <f t="shared" si="23"/>
        <v>0</v>
      </c>
      <c r="M34" s="23">
        <f t="shared" si="23"/>
        <v>0</v>
      </c>
      <c r="N34" s="23">
        <f t="shared" si="23"/>
        <v>0</v>
      </c>
      <c r="O34" s="23">
        <f t="shared" si="23"/>
        <v>0</v>
      </c>
      <c r="P34" s="23">
        <f t="shared" si="23"/>
        <v>0</v>
      </c>
      <c r="Q34" s="23">
        <f t="shared" si="23"/>
        <v>0</v>
      </c>
      <c r="R34" s="23">
        <f t="shared" si="23"/>
        <v>32</v>
      </c>
      <c r="S34" s="183">
        <f t="shared" si="23"/>
        <v>27</v>
      </c>
      <c r="T34" s="239">
        <f t="shared" si="23"/>
        <v>17</v>
      </c>
      <c r="U34" s="23">
        <f t="shared" si="23"/>
        <v>0</v>
      </c>
      <c r="V34" s="23">
        <f t="shared" si="23"/>
        <v>0</v>
      </c>
      <c r="W34" s="23">
        <f t="shared" si="23"/>
        <v>0</v>
      </c>
      <c r="X34" s="229">
        <f t="shared" si="23"/>
        <v>0</v>
      </c>
      <c r="Y34" s="131">
        <f t="shared" si="23"/>
        <v>10</v>
      </c>
      <c r="Z34" s="23">
        <f t="shared" si="23"/>
        <v>5</v>
      </c>
      <c r="AA34" s="23">
        <f t="shared" si="23"/>
        <v>0</v>
      </c>
      <c r="AB34" s="23">
        <f t="shared" si="23"/>
        <v>0</v>
      </c>
      <c r="AC34" s="139">
        <f t="shared" si="23"/>
        <v>0</v>
      </c>
      <c r="AD34" s="131">
        <f t="shared" si="23"/>
        <v>0</v>
      </c>
      <c r="AE34" s="23">
        <f t="shared" si="23"/>
        <v>0</v>
      </c>
      <c r="AF34" s="23">
        <f t="shared" si="23"/>
        <v>0</v>
      </c>
      <c r="AG34" s="183">
        <f t="shared" si="23"/>
        <v>0</v>
      </c>
      <c r="AH34" s="229">
        <f t="shared" si="23"/>
        <v>0</v>
      </c>
      <c r="AI34" s="131">
        <f t="shared" si="23"/>
        <v>0</v>
      </c>
      <c r="AJ34" s="23">
        <f t="shared" si="23"/>
        <v>0</v>
      </c>
      <c r="AK34" s="23">
        <f t="shared" si="23"/>
        <v>0</v>
      </c>
      <c r="AL34" s="23">
        <f t="shared" si="23"/>
        <v>0</v>
      </c>
      <c r="AM34" s="139">
        <f t="shared" si="23"/>
        <v>0</v>
      </c>
      <c r="AN34" s="375">
        <f t="shared" si="23"/>
        <v>0</v>
      </c>
      <c r="AO34" s="376">
        <f t="shared" si="23"/>
        <v>0</v>
      </c>
      <c r="AP34" s="376">
        <f t="shared" si="23"/>
        <v>0</v>
      </c>
      <c r="AQ34" s="376">
        <f t="shared" si="23"/>
        <v>0</v>
      </c>
      <c r="AR34" s="377">
        <f t="shared" si="23"/>
        <v>0</v>
      </c>
      <c r="AS34" s="378">
        <f t="shared" si="23"/>
        <v>0</v>
      </c>
      <c r="AT34" s="376">
        <f t="shared" si="23"/>
        <v>0</v>
      </c>
      <c r="AU34" s="376">
        <f t="shared" si="23"/>
        <v>0</v>
      </c>
      <c r="AV34" s="376">
        <f t="shared" si="23"/>
        <v>0</v>
      </c>
      <c r="AW34" s="379">
        <f t="shared" si="23"/>
        <v>0</v>
      </c>
      <c r="AX34" s="380">
        <f t="shared" si="23"/>
        <v>0</v>
      </c>
      <c r="AY34" s="376">
        <f t="shared" si="23"/>
        <v>0</v>
      </c>
      <c r="AZ34" s="376">
        <f t="shared" si="23"/>
        <v>0</v>
      </c>
      <c r="BA34" s="376">
        <f t="shared" si="23"/>
        <v>0</v>
      </c>
      <c r="BB34" s="377">
        <f t="shared" si="23"/>
        <v>0</v>
      </c>
      <c r="BC34" s="378">
        <f t="shared" si="23"/>
        <v>0</v>
      </c>
      <c r="BD34" s="376">
        <f t="shared" si="23"/>
        <v>0</v>
      </c>
      <c r="BE34" s="376">
        <f t="shared" si="23"/>
        <v>0</v>
      </c>
      <c r="BF34" s="376">
        <f t="shared" si="23"/>
        <v>0</v>
      </c>
      <c r="BG34" s="381">
        <f t="shared" si="23"/>
        <v>0</v>
      </c>
      <c r="BH34" s="46">
        <f t="shared" si="21"/>
        <v>32</v>
      </c>
      <c r="BI34" s="356">
        <f>SUM(BI35)</f>
        <v>32</v>
      </c>
      <c r="BJ34" s="356">
        <f>SUM(BJ35)</f>
        <v>27</v>
      </c>
      <c r="BP34" s="155"/>
    </row>
    <row r="35" spans="1:68" ht="30" customHeight="1" x14ac:dyDescent="0.25">
      <c r="A35" s="180" t="s">
        <v>214</v>
      </c>
      <c r="B35" s="491" t="s">
        <v>153</v>
      </c>
      <c r="C35" s="31" t="s">
        <v>63</v>
      </c>
      <c r="D35" s="14"/>
      <c r="E35" s="14"/>
      <c r="F35" s="376">
        <f>H35+I35+N35+O35+Q35</f>
        <v>32</v>
      </c>
      <c r="G35" s="9"/>
      <c r="H35" s="8">
        <f t="shared" si="8"/>
        <v>5</v>
      </c>
      <c r="I35" s="8">
        <f t="shared" si="9"/>
        <v>27</v>
      </c>
      <c r="J35" s="70">
        <f t="shared" si="2"/>
        <v>27</v>
      </c>
      <c r="K35" s="8">
        <f>I35-L35</f>
        <v>27</v>
      </c>
      <c r="L35" s="9"/>
      <c r="M35" s="8"/>
      <c r="N35" s="8"/>
      <c r="O35" s="8">
        <f>W35+AB35+AG35+AL35+AQ35+AV35+BA35+BF35</f>
        <v>0</v>
      </c>
      <c r="P35" s="8">
        <v>0</v>
      </c>
      <c r="Q35" s="8">
        <f>X35+AC35+AH35+AM35+AR35+AW35+BB35+BG35</f>
        <v>0</v>
      </c>
      <c r="R35" s="453">
        <v>32</v>
      </c>
      <c r="S35" s="254">
        <f t="shared" si="12"/>
        <v>27</v>
      </c>
      <c r="T35" s="260">
        <v>17</v>
      </c>
      <c r="U35" s="12"/>
      <c r="V35" s="11"/>
      <c r="W35" s="25"/>
      <c r="X35" s="230"/>
      <c r="Y35" s="443">
        <v>10</v>
      </c>
      <c r="Z35" s="87">
        <v>5</v>
      </c>
      <c r="AA35" s="273"/>
      <c r="AB35" s="188"/>
      <c r="AC35" s="140"/>
      <c r="AD35" s="133"/>
      <c r="AE35" s="12"/>
      <c r="AF35" s="11"/>
      <c r="AG35" s="185"/>
      <c r="AH35" s="230"/>
      <c r="AI35" s="132"/>
      <c r="AJ35" s="12"/>
      <c r="AK35" s="273"/>
      <c r="AL35" s="185"/>
      <c r="AM35" s="140"/>
      <c r="AN35" s="359"/>
      <c r="AO35" s="382"/>
      <c r="AP35" s="382"/>
      <c r="AQ35" s="382"/>
      <c r="AR35" s="383"/>
      <c r="AS35" s="360"/>
      <c r="AT35" s="382"/>
      <c r="AU35" s="382"/>
      <c r="AV35" s="382"/>
      <c r="AW35" s="384"/>
      <c r="AX35" s="385"/>
      <c r="AY35" s="382"/>
      <c r="AZ35" s="382"/>
      <c r="BA35" s="382"/>
      <c r="BB35" s="383"/>
      <c r="BC35" s="360"/>
      <c r="BD35" s="382"/>
      <c r="BE35" s="382"/>
      <c r="BF35" s="382"/>
      <c r="BG35" s="386"/>
      <c r="BH35" s="46">
        <f t="shared" si="21"/>
        <v>32</v>
      </c>
      <c r="BI35" s="74">
        <v>32</v>
      </c>
      <c r="BJ35" s="19">
        <f t="shared" si="13"/>
        <v>27</v>
      </c>
      <c r="BL35" s="19">
        <f t="shared" si="14"/>
        <v>-5</v>
      </c>
    </row>
    <row r="36" spans="1:68" s="73" customFormat="1" x14ac:dyDescent="0.25">
      <c r="A36" s="346"/>
      <c r="B36" s="492" t="s">
        <v>64</v>
      </c>
      <c r="C36" s="346"/>
      <c r="D36" s="429"/>
      <c r="E36" s="429"/>
      <c r="F36" s="440"/>
      <c r="G36" s="440"/>
      <c r="H36" s="440"/>
      <c r="I36" s="440"/>
      <c r="J36" s="433">
        <f t="shared" si="2"/>
        <v>0</v>
      </c>
      <c r="K36" s="440"/>
      <c r="L36" s="440"/>
      <c r="M36" s="440"/>
      <c r="N36" s="440"/>
      <c r="O36" s="440"/>
      <c r="P36" s="440"/>
      <c r="Q36" s="440"/>
      <c r="R36" s="440"/>
      <c r="S36" s="497">
        <f t="shared" si="12"/>
        <v>0</v>
      </c>
      <c r="T36" s="498"/>
      <c r="U36" s="440"/>
      <c r="V36" s="440"/>
      <c r="W36" s="440"/>
      <c r="X36" s="499"/>
      <c r="Y36" s="500"/>
      <c r="Z36" s="440"/>
      <c r="AA36" s="501"/>
      <c r="AB36" s="501"/>
      <c r="AC36" s="502"/>
      <c r="AD36" s="500"/>
      <c r="AE36" s="440"/>
      <c r="AF36" s="440"/>
      <c r="AG36" s="501"/>
      <c r="AH36" s="499"/>
      <c r="AI36" s="500"/>
      <c r="AJ36" s="440"/>
      <c r="AK36" s="501"/>
      <c r="AL36" s="501"/>
      <c r="AM36" s="502"/>
      <c r="AN36" s="375"/>
      <c r="AO36" s="376"/>
      <c r="AP36" s="376"/>
      <c r="AQ36" s="376"/>
      <c r="AR36" s="377"/>
      <c r="AS36" s="378"/>
      <c r="AT36" s="376"/>
      <c r="AU36" s="376"/>
      <c r="AV36" s="376"/>
      <c r="AW36" s="379"/>
      <c r="AX36" s="380"/>
      <c r="AY36" s="376"/>
      <c r="AZ36" s="376"/>
      <c r="BA36" s="376"/>
      <c r="BB36" s="377"/>
      <c r="BC36" s="378"/>
      <c r="BD36" s="376"/>
      <c r="BE36" s="376"/>
      <c r="BF36" s="376"/>
      <c r="BG36" s="381"/>
      <c r="BH36" s="46">
        <f t="shared" si="21"/>
        <v>0</v>
      </c>
      <c r="BI36" s="71"/>
      <c r="BJ36" s="72"/>
      <c r="BP36" s="155"/>
    </row>
    <row r="37" spans="1:68" ht="29.25" customHeight="1" x14ac:dyDescent="0.25">
      <c r="A37" s="4"/>
      <c r="B37" s="493" t="s">
        <v>116</v>
      </c>
      <c r="C37" s="5"/>
      <c r="D37" s="14"/>
      <c r="E37" s="14"/>
      <c r="F37" s="214"/>
      <c r="G37" s="69"/>
      <c r="H37" s="8"/>
      <c r="I37" s="8"/>
      <c r="J37" s="70">
        <f t="shared" si="2"/>
        <v>0</v>
      </c>
      <c r="K37" s="8"/>
      <c r="L37" s="11"/>
      <c r="M37" s="8"/>
      <c r="N37" s="8"/>
      <c r="O37" s="442">
        <f>O18</f>
        <v>32</v>
      </c>
      <c r="P37" s="181">
        <f>P18</f>
        <v>0</v>
      </c>
      <c r="Q37" s="442">
        <f>Q18</f>
        <v>30</v>
      </c>
      <c r="R37" s="455"/>
      <c r="S37" s="254">
        <f t="shared" si="12"/>
        <v>0</v>
      </c>
      <c r="T37" s="240"/>
      <c r="U37" s="12"/>
      <c r="V37" s="11"/>
      <c r="W37" s="25"/>
      <c r="X37" s="230"/>
      <c r="Y37" s="133"/>
      <c r="Z37" s="12"/>
      <c r="AA37" s="273"/>
      <c r="AB37" s="185"/>
      <c r="AC37" s="140"/>
      <c r="AD37" s="132"/>
      <c r="AE37" s="12"/>
      <c r="AF37" s="11"/>
      <c r="AG37" s="185"/>
      <c r="AH37" s="230"/>
      <c r="AI37" s="132"/>
      <c r="AJ37" s="12"/>
      <c r="AK37" s="273"/>
      <c r="AL37" s="185"/>
      <c r="AM37" s="140"/>
      <c r="AN37" s="359"/>
      <c r="AO37" s="382"/>
      <c r="AP37" s="382"/>
      <c r="AQ37" s="382"/>
      <c r="AR37" s="383"/>
      <c r="AS37" s="360"/>
      <c r="AT37" s="382"/>
      <c r="AU37" s="382"/>
      <c r="AV37" s="382"/>
      <c r="AW37" s="384"/>
      <c r="AX37" s="385"/>
      <c r="AY37" s="382"/>
      <c r="AZ37" s="382"/>
      <c r="BA37" s="382"/>
      <c r="BB37" s="383"/>
      <c r="BC37" s="360"/>
      <c r="BD37" s="382"/>
      <c r="BE37" s="382"/>
      <c r="BF37" s="382"/>
      <c r="BG37" s="386"/>
      <c r="BH37" s="46">
        <f t="shared" si="21"/>
        <v>0</v>
      </c>
      <c r="BI37" s="35"/>
      <c r="BJ37" s="35"/>
    </row>
    <row r="38" spans="1:68" ht="31.5" x14ac:dyDescent="0.25">
      <c r="A38" s="6"/>
      <c r="B38" s="494" t="s">
        <v>65</v>
      </c>
      <c r="C38" s="7"/>
      <c r="D38" s="75">
        <f t="shared" ref="D38:I38" si="24">D39+D47+D58</f>
        <v>998</v>
      </c>
      <c r="E38" s="75">
        <f t="shared" si="24"/>
        <v>508</v>
      </c>
      <c r="F38" s="75">
        <f t="shared" si="24"/>
        <v>1376</v>
      </c>
      <c r="G38" s="75">
        <f t="shared" si="24"/>
        <v>982</v>
      </c>
      <c r="H38" s="75">
        <f t="shared" si="24"/>
        <v>6</v>
      </c>
      <c r="I38" s="75">
        <f t="shared" si="24"/>
        <v>776</v>
      </c>
      <c r="J38" s="70">
        <f t="shared" si="2"/>
        <v>716</v>
      </c>
      <c r="K38" s="75">
        <f t="shared" ref="K38:Q38" si="25">K39+K47+K58</f>
        <v>376</v>
      </c>
      <c r="L38" s="75">
        <f t="shared" si="25"/>
        <v>340</v>
      </c>
      <c r="M38" s="75">
        <f t="shared" si="25"/>
        <v>0</v>
      </c>
      <c r="N38" s="75">
        <f t="shared" si="25"/>
        <v>612</v>
      </c>
      <c r="O38" s="450">
        <f t="shared" si="25"/>
        <v>26</v>
      </c>
      <c r="P38" s="450">
        <f t="shared" si="25"/>
        <v>4</v>
      </c>
      <c r="Q38" s="450">
        <f t="shared" si="25"/>
        <v>32</v>
      </c>
      <c r="R38" s="450">
        <f>R39+R47+R58</f>
        <v>972</v>
      </c>
      <c r="S38" s="450">
        <f t="shared" ref="S38:BG38" si="26">S39+S47+S58</f>
        <v>1396</v>
      </c>
      <c r="T38" s="241">
        <f t="shared" si="26"/>
        <v>0</v>
      </c>
      <c r="U38" s="75">
        <f t="shared" si="26"/>
        <v>0</v>
      </c>
      <c r="V38" s="75">
        <f t="shared" si="26"/>
        <v>0</v>
      </c>
      <c r="W38" s="75">
        <f t="shared" si="26"/>
        <v>0</v>
      </c>
      <c r="X38" s="231">
        <f t="shared" si="26"/>
        <v>0</v>
      </c>
      <c r="Y38" s="134">
        <f t="shared" si="26"/>
        <v>144</v>
      </c>
      <c r="Z38" s="75">
        <f t="shared" si="26"/>
        <v>0</v>
      </c>
      <c r="AA38" s="75">
        <f t="shared" si="26"/>
        <v>0</v>
      </c>
      <c r="AB38" s="75">
        <f t="shared" si="26"/>
        <v>12</v>
      </c>
      <c r="AC38" s="141">
        <f t="shared" si="26"/>
        <v>12</v>
      </c>
      <c r="AD38" s="134">
        <f t="shared" si="26"/>
        <v>270</v>
      </c>
      <c r="AE38" s="75">
        <f t="shared" si="26"/>
        <v>0</v>
      </c>
      <c r="AF38" s="75">
        <f t="shared" si="26"/>
        <v>252</v>
      </c>
      <c r="AG38" s="234">
        <f t="shared" si="26"/>
        <v>16</v>
      </c>
      <c r="AH38" s="231">
        <f t="shared" si="26"/>
        <v>20</v>
      </c>
      <c r="AI38" s="134">
        <f t="shared" si="26"/>
        <v>362</v>
      </c>
      <c r="AJ38" s="75">
        <f t="shared" si="26"/>
        <v>6</v>
      </c>
      <c r="AK38" s="75">
        <f t="shared" si="26"/>
        <v>360</v>
      </c>
      <c r="AL38" s="75">
        <f t="shared" si="26"/>
        <v>8</v>
      </c>
      <c r="AM38" s="141">
        <f t="shared" si="26"/>
        <v>14</v>
      </c>
      <c r="AN38" s="387">
        <f t="shared" si="26"/>
        <v>0</v>
      </c>
      <c r="AO38" s="388">
        <f t="shared" si="26"/>
        <v>0</v>
      </c>
      <c r="AP38" s="388">
        <f t="shared" si="26"/>
        <v>0</v>
      </c>
      <c r="AQ38" s="388">
        <f t="shared" si="26"/>
        <v>0</v>
      </c>
      <c r="AR38" s="389">
        <f t="shared" si="26"/>
        <v>0</v>
      </c>
      <c r="AS38" s="390">
        <f t="shared" si="26"/>
        <v>0</v>
      </c>
      <c r="AT38" s="388">
        <f t="shared" si="26"/>
        <v>0</v>
      </c>
      <c r="AU38" s="388">
        <f t="shared" si="26"/>
        <v>0</v>
      </c>
      <c r="AV38" s="388">
        <f t="shared" si="26"/>
        <v>0</v>
      </c>
      <c r="AW38" s="391">
        <f t="shared" si="26"/>
        <v>0</v>
      </c>
      <c r="AX38" s="392">
        <f t="shared" si="26"/>
        <v>0</v>
      </c>
      <c r="AY38" s="388">
        <f t="shared" si="26"/>
        <v>0</v>
      </c>
      <c r="AZ38" s="388">
        <f t="shared" si="26"/>
        <v>0</v>
      </c>
      <c r="BA38" s="388">
        <f t="shared" si="26"/>
        <v>0</v>
      </c>
      <c r="BB38" s="389">
        <f t="shared" si="26"/>
        <v>0</v>
      </c>
      <c r="BC38" s="390">
        <f t="shared" si="26"/>
        <v>0</v>
      </c>
      <c r="BD38" s="388">
        <f t="shared" si="26"/>
        <v>0</v>
      </c>
      <c r="BE38" s="388">
        <f t="shared" si="26"/>
        <v>0</v>
      </c>
      <c r="BF38" s="388">
        <f t="shared" si="26"/>
        <v>0</v>
      </c>
      <c r="BG38" s="393">
        <f t="shared" si="26"/>
        <v>0</v>
      </c>
      <c r="BH38" s="170">
        <f t="shared" si="21"/>
        <v>782</v>
      </c>
      <c r="BI38" s="168">
        <v>540</v>
      </c>
      <c r="BJ38" s="168" t="s">
        <v>118</v>
      </c>
      <c r="BK38" s="37" t="s">
        <v>131</v>
      </c>
      <c r="BP38" s="156"/>
    </row>
    <row r="39" spans="1:68" ht="28.5" customHeight="1" x14ac:dyDescent="0.25">
      <c r="A39" s="473" t="s">
        <v>119</v>
      </c>
      <c r="B39" s="480" t="s">
        <v>120</v>
      </c>
      <c r="C39" s="481" t="s">
        <v>227</v>
      </c>
      <c r="D39" s="482">
        <f>SUM(D40:D46)</f>
        <v>204</v>
      </c>
      <c r="E39" s="482">
        <f>SUM(E40:E45)</f>
        <v>0</v>
      </c>
      <c r="F39" s="482">
        <f>SUM(F40:F46)</f>
        <v>204</v>
      </c>
      <c r="G39" s="482">
        <f>SUM(G40:G46)</f>
        <v>90</v>
      </c>
      <c r="H39" s="482">
        <f>SUM(H40:H46)</f>
        <v>2</v>
      </c>
      <c r="I39" s="482">
        <f>SUM(I40:I46)</f>
        <v>202</v>
      </c>
      <c r="J39" s="455">
        <f t="shared" si="2"/>
        <v>202</v>
      </c>
      <c r="K39" s="482">
        <f t="shared" ref="K39:S39" si="27">SUM(K40:K46)</f>
        <v>112</v>
      </c>
      <c r="L39" s="482">
        <f t="shared" si="27"/>
        <v>90</v>
      </c>
      <c r="M39" s="482">
        <f t="shared" si="27"/>
        <v>0</v>
      </c>
      <c r="N39" s="482">
        <f t="shared" si="27"/>
        <v>0</v>
      </c>
      <c r="O39" s="482">
        <f t="shared" si="27"/>
        <v>0</v>
      </c>
      <c r="P39" s="482">
        <f>SUM(P46)</f>
        <v>0</v>
      </c>
      <c r="Q39" s="482">
        <f t="shared" si="27"/>
        <v>0</v>
      </c>
      <c r="R39" s="482">
        <f t="shared" si="27"/>
        <v>204</v>
      </c>
      <c r="S39" s="482">
        <f t="shared" si="27"/>
        <v>202</v>
      </c>
      <c r="T39" s="483">
        <f t="shared" ref="T39:BG39" si="28">SUM(T40:T45)</f>
        <v>0</v>
      </c>
      <c r="U39" s="482">
        <f t="shared" si="28"/>
        <v>0</v>
      </c>
      <c r="V39" s="482">
        <f t="shared" si="28"/>
        <v>0</v>
      </c>
      <c r="W39" s="482">
        <f t="shared" si="28"/>
        <v>0</v>
      </c>
      <c r="X39" s="484">
        <f t="shared" si="28"/>
        <v>0</v>
      </c>
      <c r="Y39" s="485">
        <f t="shared" si="28"/>
        <v>0</v>
      </c>
      <c r="Z39" s="482">
        <f t="shared" si="28"/>
        <v>0</v>
      </c>
      <c r="AA39" s="482">
        <f t="shared" si="28"/>
        <v>0</v>
      </c>
      <c r="AB39" s="482">
        <f t="shared" si="28"/>
        <v>0</v>
      </c>
      <c r="AC39" s="486">
        <f t="shared" si="28"/>
        <v>0</v>
      </c>
      <c r="AD39" s="485">
        <f t="shared" si="28"/>
        <v>82</v>
      </c>
      <c r="AE39" s="482">
        <f t="shared" si="28"/>
        <v>0</v>
      </c>
      <c r="AF39" s="482">
        <f t="shared" si="28"/>
        <v>0</v>
      </c>
      <c r="AG39" s="487">
        <f t="shared" si="28"/>
        <v>0</v>
      </c>
      <c r="AH39" s="484">
        <f t="shared" si="28"/>
        <v>0</v>
      </c>
      <c r="AI39" s="485">
        <f t="shared" si="28"/>
        <v>120</v>
      </c>
      <c r="AJ39" s="482">
        <f t="shared" si="28"/>
        <v>2</v>
      </c>
      <c r="AK39" s="482">
        <f t="shared" si="28"/>
        <v>0</v>
      </c>
      <c r="AL39" s="482">
        <f t="shared" si="28"/>
        <v>0</v>
      </c>
      <c r="AM39" s="486">
        <f t="shared" si="28"/>
        <v>0</v>
      </c>
      <c r="AN39" s="394">
        <f t="shared" si="28"/>
        <v>0</v>
      </c>
      <c r="AO39" s="395">
        <f t="shared" si="28"/>
        <v>0</v>
      </c>
      <c r="AP39" s="395">
        <f t="shared" si="28"/>
        <v>0</v>
      </c>
      <c r="AQ39" s="395">
        <f t="shared" si="28"/>
        <v>0</v>
      </c>
      <c r="AR39" s="396">
        <f t="shared" si="28"/>
        <v>0</v>
      </c>
      <c r="AS39" s="397">
        <f t="shared" si="28"/>
        <v>0</v>
      </c>
      <c r="AT39" s="395">
        <f t="shared" si="28"/>
        <v>0</v>
      </c>
      <c r="AU39" s="395">
        <f t="shared" si="28"/>
        <v>0</v>
      </c>
      <c r="AV39" s="395">
        <f t="shared" si="28"/>
        <v>0</v>
      </c>
      <c r="AW39" s="398">
        <f t="shared" si="28"/>
        <v>0</v>
      </c>
      <c r="AX39" s="399">
        <f t="shared" si="28"/>
        <v>0</v>
      </c>
      <c r="AY39" s="395">
        <f t="shared" si="28"/>
        <v>0</v>
      </c>
      <c r="AZ39" s="395">
        <f t="shared" si="28"/>
        <v>0</v>
      </c>
      <c r="BA39" s="395">
        <f t="shared" si="28"/>
        <v>0</v>
      </c>
      <c r="BB39" s="396">
        <f t="shared" si="28"/>
        <v>0</v>
      </c>
      <c r="BC39" s="397">
        <f t="shared" si="28"/>
        <v>0</v>
      </c>
      <c r="BD39" s="395">
        <f t="shared" si="28"/>
        <v>0</v>
      </c>
      <c r="BE39" s="395">
        <f t="shared" si="28"/>
        <v>0</v>
      </c>
      <c r="BF39" s="395">
        <f t="shared" si="28"/>
        <v>0</v>
      </c>
      <c r="BG39" s="567">
        <f t="shared" si="28"/>
        <v>0</v>
      </c>
      <c r="BH39" s="46">
        <f t="shared" si="21"/>
        <v>204</v>
      </c>
      <c r="BI39" s="55">
        <v>468</v>
      </c>
      <c r="BJ39" s="55" t="s">
        <v>118</v>
      </c>
      <c r="BK39" s="37" t="s">
        <v>102</v>
      </c>
      <c r="BP39" s="156"/>
    </row>
    <row r="40" spans="1:68" ht="24" customHeight="1" x14ac:dyDescent="0.25">
      <c r="A40" s="461" t="s">
        <v>121</v>
      </c>
      <c r="B40" s="514" t="s">
        <v>127</v>
      </c>
      <c r="C40" s="2" t="s">
        <v>49</v>
      </c>
      <c r="D40" s="68">
        <v>32</v>
      </c>
      <c r="E40" s="15">
        <f t="shared" ref="E40:E41" si="29">F40-D40</f>
        <v>0</v>
      </c>
      <c r="F40" s="8">
        <f>H40+I40+N40+O40+Q40</f>
        <v>32</v>
      </c>
      <c r="G40" s="24">
        <v>0</v>
      </c>
      <c r="H40" s="8">
        <f>U40+Z40+AE40+AJ40+AO40+AT40+AY40+BD40</f>
        <v>0</v>
      </c>
      <c r="I40" s="8">
        <f>T40+Y40+AD40+AI40+AN40+AS40+AX40+BC40</f>
        <v>32</v>
      </c>
      <c r="J40" s="70">
        <f t="shared" si="2"/>
        <v>32</v>
      </c>
      <c r="K40" s="8">
        <f>I40-L40-M40</f>
        <v>32</v>
      </c>
      <c r="L40" s="309">
        <v>0</v>
      </c>
      <c r="M40" s="8"/>
      <c r="N40" s="8"/>
      <c r="O40" s="8">
        <f t="shared" ref="O40:O45" si="30">W40+AB40+AG40+AL40+AQ40+AV40+BA40+BF40</f>
        <v>0</v>
      </c>
      <c r="P40" s="8">
        <f>U40+Z40+AE40+AJ40</f>
        <v>0</v>
      </c>
      <c r="Q40" s="8">
        <f>X40+AC40+AH40+AM40+AR40+AW40+BB40+BG40</f>
        <v>0</v>
      </c>
      <c r="R40" s="453">
        <v>32</v>
      </c>
      <c r="S40" s="254">
        <f t="shared" ref="S40:S44" si="31">T40+Y40+AD40+AI40+AN40+AS40</f>
        <v>32</v>
      </c>
      <c r="T40" s="240"/>
      <c r="U40" s="12"/>
      <c r="V40" s="11"/>
      <c r="W40" s="25"/>
      <c r="X40" s="230"/>
      <c r="Y40" s="132"/>
      <c r="Z40" s="12"/>
      <c r="AA40" s="273"/>
      <c r="AB40" s="185"/>
      <c r="AC40" s="140"/>
      <c r="AD40" s="443">
        <v>32</v>
      </c>
      <c r="AE40" s="12"/>
      <c r="AF40" s="11"/>
      <c r="AG40" s="188"/>
      <c r="AH40" s="233"/>
      <c r="AI40" s="565"/>
      <c r="AJ40" s="12"/>
      <c r="AK40" s="273"/>
      <c r="AL40" s="185"/>
      <c r="AM40" s="140"/>
      <c r="AN40" s="359"/>
      <c r="AO40" s="382"/>
      <c r="AP40" s="382"/>
      <c r="AQ40" s="382"/>
      <c r="AR40" s="383"/>
      <c r="AS40" s="360"/>
      <c r="AT40" s="382"/>
      <c r="AU40" s="382"/>
      <c r="AV40" s="382"/>
      <c r="AW40" s="384"/>
      <c r="AX40" s="385"/>
      <c r="AY40" s="382"/>
      <c r="AZ40" s="382"/>
      <c r="BA40" s="382"/>
      <c r="BB40" s="383"/>
      <c r="BC40" s="360"/>
      <c r="BD40" s="382"/>
      <c r="BE40" s="382"/>
      <c r="BF40" s="382"/>
      <c r="BG40" s="386"/>
      <c r="BH40" s="46">
        <f t="shared" si="21"/>
        <v>32</v>
      </c>
      <c r="BI40" s="168">
        <v>36</v>
      </c>
      <c r="BJ40" s="168" t="s">
        <v>118</v>
      </c>
      <c r="BK40" s="37" t="s">
        <v>129</v>
      </c>
      <c r="BP40" s="156"/>
    </row>
    <row r="41" spans="1:68" ht="36" customHeight="1" x14ac:dyDescent="0.25">
      <c r="A41" s="461" t="s">
        <v>122</v>
      </c>
      <c r="B41" s="514" t="s">
        <v>66</v>
      </c>
      <c r="C41" s="2" t="s">
        <v>208</v>
      </c>
      <c r="D41" s="68">
        <v>32</v>
      </c>
      <c r="E41" s="15">
        <f t="shared" si="29"/>
        <v>0</v>
      </c>
      <c r="F41" s="8">
        <f t="shared" ref="F41:F46" si="32">H41+I41+N41+O41+Q41</f>
        <v>32</v>
      </c>
      <c r="G41" s="24">
        <v>32</v>
      </c>
      <c r="H41" s="8">
        <f t="shared" ref="H41:H64" si="33">U41+Z41+AE41+AJ41+AO41+AT41+AY41+BD41</f>
        <v>0</v>
      </c>
      <c r="I41" s="8">
        <f t="shared" ref="I41:I65" si="34">T41+Y41+AD41+AI41+AN41+AS41+AX41+BC41</f>
        <v>32</v>
      </c>
      <c r="J41" s="70">
        <f t="shared" si="2"/>
        <v>32</v>
      </c>
      <c r="K41" s="8">
        <f t="shared" ref="K41:K65" si="35">I41-L41-M41</f>
        <v>0</v>
      </c>
      <c r="L41" s="309">
        <v>32</v>
      </c>
      <c r="M41" s="8"/>
      <c r="N41" s="8"/>
      <c r="O41" s="8">
        <f t="shared" si="30"/>
        <v>0</v>
      </c>
      <c r="P41" s="8">
        <f t="shared" ref="P41:P44" si="36">U41+Z41+AE41+AJ41</f>
        <v>0</v>
      </c>
      <c r="Q41" s="8">
        <f t="shared" ref="Q41:Q45" si="37">X41+AC41+AH41+AM41+AR41+AW41+BB41+BG41</f>
        <v>0</v>
      </c>
      <c r="R41" s="453">
        <v>32</v>
      </c>
      <c r="S41" s="254">
        <f t="shared" si="31"/>
        <v>32</v>
      </c>
      <c r="T41" s="240"/>
      <c r="U41" s="12"/>
      <c r="V41" s="11"/>
      <c r="W41" s="25"/>
      <c r="X41" s="230"/>
      <c r="Y41" s="132"/>
      <c r="Z41" s="12"/>
      <c r="AA41" s="273"/>
      <c r="AB41" s="185"/>
      <c r="AC41" s="140"/>
      <c r="AD41" s="378">
        <v>20</v>
      </c>
      <c r="AE41" s="12"/>
      <c r="AF41" s="11"/>
      <c r="AG41" s="185"/>
      <c r="AH41" s="230"/>
      <c r="AI41" s="443">
        <v>12</v>
      </c>
      <c r="AJ41" s="12"/>
      <c r="AK41" s="273"/>
      <c r="AL41" s="185"/>
      <c r="AM41" s="140"/>
      <c r="AN41" s="359"/>
      <c r="AO41" s="382"/>
      <c r="AP41" s="382"/>
      <c r="AQ41" s="382"/>
      <c r="AR41" s="383"/>
      <c r="AS41" s="360"/>
      <c r="AT41" s="382"/>
      <c r="AU41" s="382"/>
      <c r="AV41" s="382"/>
      <c r="AW41" s="384"/>
      <c r="AX41" s="385"/>
      <c r="AY41" s="382"/>
      <c r="AZ41" s="382"/>
      <c r="BA41" s="382"/>
      <c r="BB41" s="383"/>
      <c r="BC41" s="360"/>
      <c r="BD41" s="382"/>
      <c r="BE41" s="382"/>
      <c r="BF41" s="382"/>
      <c r="BG41" s="386"/>
      <c r="BH41" s="46">
        <f t="shared" si="21"/>
        <v>32</v>
      </c>
      <c r="BI41" s="168">
        <v>432</v>
      </c>
      <c r="BJ41" s="168" t="s">
        <v>118</v>
      </c>
      <c r="BK41" s="37" t="s">
        <v>132</v>
      </c>
      <c r="BP41" s="156"/>
    </row>
    <row r="42" spans="1:68" ht="24.75" customHeight="1" x14ac:dyDescent="0.25">
      <c r="A42" s="461" t="s">
        <v>123</v>
      </c>
      <c r="B42" s="445" t="s">
        <v>77</v>
      </c>
      <c r="C42" s="2" t="s">
        <v>208</v>
      </c>
      <c r="D42" s="68">
        <v>36</v>
      </c>
      <c r="E42" s="15">
        <f>F42-D42</f>
        <v>0</v>
      </c>
      <c r="F42" s="8">
        <f t="shared" si="32"/>
        <v>36</v>
      </c>
      <c r="G42" s="24">
        <v>10</v>
      </c>
      <c r="H42" s="8">
        <f t="shared" si="33"/>
        <v>0</v>
      </c>
      <c r="I42" s="8">
        <f t="shared" si="34"/>
        <v>36</v>
      </c>
      <c r="J42" s="70">
        <f t="shared" si="2"/>
        <v>36</v>
      </c>
      <c r="K42" s="8">
        <f t="shared" si="35"/>
        <v>26</v>
      </c>
      <c r="L42" s="309">
        <v>10</v>
      </c>
      <c r="M42" s="8"/>
      <c r="N42" s="8"/>
      <c r="O42" s="8">
        <f t="shared" si="30"/>
        <v>0</v>
      </c>
      <c r="P42" s="8">
        <f t="shared" si="36"/>
        <v>0</v>
      </c>
      <c r="Q42" s="8">
        <f t="shared" si="37"/>
        <v>0</v>
      </c>
      <c r="R42" s="453">
        <v>36</v>
      </c>
      <c r="S42" s="254">
        <f t="shared" si="31"/>
        <v>36</v>
      </c>
      <c r="T42" s="240"/>
      <c r="U42" s="12"/>
      <c r="V42" s="11"/>
      <c r="W42" s="25"/>
      <c r="X42" s="230"/>
      <c r="Y42" s="132"/>
      <c r="Z42" s="12"/>
      <c r="AA42" s="273"/>
      <c r="AB42" s="185"/>
      <c r="AC42" s="140"/>
      <c r="AD42" s="378">
        <v>10</v>
      </c>
      <c r="AE42" s="12"/>
      <c r="AF42" s="11"/>
      <c r="AG42" s="185"/>
      <c r="AH42" s="230"/>
      <c r="AI42" s="443">
        <v>26</v>
      </c>
      <c r="AJ42" s="12"/>
      <c r="AK42" s="273"/>
      <c r="AL42" s="185"/>
      <c r="AM42" s="140"/>
      <c r="AN42" s="359"/>
      <c r="AO42" s="382"/>
      <c r="AP42" s="382"/>
      <c r="AQ42" s="382"/>
      <c r="AR42" s="383"/>
      <c r="AS42" s="360"/>
      <c r="AT42" s="382"/>
      <c r="AU42" s="382"/>
      <c r="AV42" s="382"/>
      <c r="AW42" s="384"/>
      <c r="AX42" s="385"/>
      <c r="AY42" s="382"/>
      <c r="AZ42" s="382"/>
      <c r="BA42" s="382"/>
      <c r="BB42" s="383"/>
      <c r="BC42" s="360"/>
      <c r="BD42" s="382"/>
      <c r="BE42" s="382"/>
      <c r="BF42" s="382"/>
      <c r="BG42" s="386"/>
      <c r="BH42" s="46">
        <f t="shared" si="21"/>
        <v>36</v>
      </c>
      <c r="BI42" s="168">
        <v>1476</v>
      </c>
      <c r="BJ42" s="168" t="s">
        <v>118</v>
      </c>
      <c r="BK42" s="114" t="s">
        <v>133</v>
      </c>
      <c r="BP42" s="156"/>
    </row>
    <row r="43" spans="1:68" ht="24.75" customHeight="1" x14ac:dyDescent="0.25">
      <c r="A43" s="461" t="s">
        <v>124</v>
      </c>
      <c r="B43" s="446" t="s">
        <v>41</v>
      </c>
      <c r="C43" s="2" t="s">
        <v>109</v>
      </c>
      <c r="D43" s="68">
        <v>40</v>
      </c>
      <c r="E43" s="15">
        <f t="shared" ref="E43:E46" si="38">F43-D43</f>
        <v>0</v>
      </c>
      <c r="F43" s="8">
        <f t="shared" si="32"/>
        <v>40</v>
      </c>
      <c r="G43" s="24">
        <v>38</v>
      </c>
      <c r="H43" s="8">
        <f t="shared" si="33"/>
        <v>0</v>
      </c>
      <c r="I43" s="8">
        <f t="shared" si="34"/>
        <v>40</v>
      </c>
      <c r="J43" s="70">
        <f t="shared" si="2"/>
        <v>40</v>
      </c>
      <c r="K43" s="8">
        <f t="shared" si="35"/>
        <v>2</v>
      </c>
      <c r="L43" s="309">
        <v>38</v>
      </c>
      <c r="M43" s="8"/>
      <c r="N43" s="8"/>
      <c r="O43" s="8">
        <f t="shared" si="30"/>
        <v>0</v>
      </c>
      <c r="P43" s="8">
        <f t="shared" si="36"/>
        <v>0</v>
      </c>
      <c r="Q43" s="8">
        <f t="shared" si="37"/>
        <v>0</v>
      </c>
      <c r="R43" s="453">
        <v>40</v>
      </c>
      <c r="S43" s="254">
        <f t="shared" si="31"/>
        <v>40</v>
      </c>
      <c r="T43" s="240"/>
      <c r="U43" s="12"/>
      <c r="V43" s="11"/>
      <c r="W43" s="25"/>
      <c r="X43" s="230"/>
      <c r="Y43" s="132"/>
      <c r="Z43" s="12"/>
      <c r="AA43" s="273"/>
      <c r="AB43" s="185"/>
      <c r="AC43" s="140"/>
      <c r="AD43" s="378">
        <v>20</v>
      </c>
      <c r="AE43" s="12"/>
      <c r="AF43" s="11"/>
      <c r="AG43" s="185"/>
      <c r="AH43" s="230"/>
      <c r="AI43" s="378">
        <v>20</v>
      </c>
      <c r="AJ43" s="12"/>
      <c r="AK43" s="273"/>
      <c r="AL43" s="185"/>
      <c r="AM43" s="140"/>
      <c r="AN43" s="359"/>
      <c r="AO43" s="382"/>
      <c r="AP43" s="382"/>
      <c r="AQ43" s="382"/>
      <c r="AR43" s="383"/>
      <c r="AS43" s="360"/>
      <c r="AT43" s="382"/>
      <c r="AU43" s="382"/>
      <c r="AV43" s="382"/>
      <c r="AW43" s="384"/>
      <c r="AX43" s="385"/>
      <c r="AY43" s="382"/>
      <c r="AZ43" s="382"/>
      <c r="BA43" s="382"/>
      <c r="BB43" s="383"/>
      <c r="BC43" s="360"/>
      <c r="BD43" s="382"/>
      <c r="BE43" s="382"/>
      <c r="BF43" s="382"/>
      <c r="BG43" s="386"/>
      <c r="BH43" s="46">
        <f t="shared" si="21"/>
        <v>40</v>
      </c>
      <c r="BI43" s="158">
        <f>SUM(BI38:BI42)</f>
        <v>2952</v>
      </c>
      <c r="BJ43" s="158" t="s">
        <v>118</v>
      </c>
      <c r="BK43" s="37" t="s">
        <v>144</v>
      </c>
      <c r="BP43" s="156"/>
    </row>
    <row r="44" spans="1:68" x14ac:dyDescent="0.25">
      <c r="A44" s="461" t="s">
        <v>125</v>
      </c>
      <c r="B44" s="514" t="s">
        <v>128</v>
      </c>
      <c r="C44" s="503" t="s">
        <v>218</v>
      </c>
      <c r="D44" s="68">
        <v>32</v>
      </c>
      <c r="E44" s="15">
        <f t="shared" si="38"/>
        <v>0</v>
      </c>
      <c r="F44" s="8">
        <f t="shared" si="32"/>
        <v>32</v>
      </c>
      <c r="G44" s="24">
        <v>0</v>
      </c>
      <c r="H44" s="8">
        <f t="shared" si="33"/>
        <v>0</v>
      </c>
      <c r="I44" s="8">
        <f t="shared" si="34"/>
        <v>32</v>
      </c>
      <c r="J44" s="70">
        <f t="shared" si="2"/>
        <v>32</v>
      </c>
      <c r="K44" s="8">
        <f t="shared" si="35"/>
        <v>32</v>
      </c>
      <c r="L44" s="309">
        <v>0</v>
      </c>
      <c r="M44" s="8"/>
      <c r="N44" s="8"/>
      <c r="O44" s="8">
        <f t="shared" si="30"/>
        <v>0</v>
      </c>
      <c r="P44" s="8">
        <f t="shared" si="36"/>
        <v>0</v>
      </c>
      <c r="Q44" s="8">
        <f t="shared" si="37"/>
        <v>0</v>
      </c>
      <c r="R44" s="453">
        <v>32</v>
      </c>
      <c r="S44" s="254">
        <f t="shared" si="31"/>
        <v>32</v>
      </c>
      <c r="T44" s="240"/>
      <c r="U44" s="12"/>
      <c r="V44" s="11"/>
      <c r="W44" s="25"/>
      <c r="X44" s="230"/>
      <c r="Y44" s="132"/>
      <c r="Z44" s="12"/>
      <c r="AA44" s="273"/>
      <c r="AB44" s="185"/>
      <c r="AC44" s="140"/>
      <c r="AD44" s="378"/>
      <c r="AE44" s="12"/>
      <c r="AF44" s="11"/>
      <c r="AG44" s="185"/>
      <c r="AH44" s="230"/>
      <c r="AI44" s="470">
        <v>32</v>
      </c>
      <c r="AJ44" s="12"/>
      <c r="AK44" s="273"/>
      <c r="AL44" s="185"/>
      <c r="AM44" s="140"/>
      <c r="AN44" s="359"/>
      <c r="AO44" s="382"/>
      <c r="AP44" s="382"/>
      <c r="AQ44" s="382"/>
      <c r="AR44" s="383"/>
      <c r="AS44" s="360"/>
      <c r="AT44" s="382"/>
      <c r="AU44" s="382"/>
      <c r="AV44" s="382"/>
      <c r="AW44" s="384"/>
      <c r="AX44" s="385"/>
      <c r="AY44" s="382"/>
      <c r="AZ44" s="382"/>
      <c r="BA44" s="382"/>
      <c r="BB44" s="383"/>
      <c r="BC44" s="360"/>
      <c r="BD44" s="382"/>
      <c r="BE44" s="382"/>
      <c r="BF44" s="382"/>
      <c r="BG44" s="386"/>
      <c r="BH44" s="46">
        <f t="shared" si="21"/>
        <v>32</v>
      </c>
      <c r="BI44" s="19"/>
      <c r="BJ44" s="19"/>
      <c r="BP44" s="156"/>
    </row>
    <row r="45" spans="1:68" x14ac:dyDescent="0.25">
      <c r="A45" s="461" t="s">
        <v>126</v>
      </c>
      <c r="B45" s="514" t="s">
        <v>67</v>
      </c>
      <c r="C45" s="503" t="s">
        <v>218</v>
      </c>
      <c r="D45" s="68">
        <v>32</v>
      </c>
      <c r="E45" s="15">
        <f t="shared" si="38"/>
        <v>0</v>
      </c>
      <c r="F45" s="8">
        <f t="shared" si="32"/>
        <v>32</v>
      </c>
      <c r="G45" s="24">
        <v>10</v>
      </c>
      <c r="H45" s="8">
        <f t="shared" si="33"/>
        <v>2</v>
      </c>
      <c r="I45" s="8">
        <f t="shared" si="34"/>
        <v>30</v>
      </c>
      <c r="J45" s="70">
        <f t="shared" si="2"/>
        <v>30</v>
      </c>
      <c r="K45" s="8">
        <f t="shared" si="35"/>
        <v>20</v>
      </c>
      <c r="L45" s="309">
        <v>10</v>
      </c>
      <c r="M45" s="8"/>
      <c r="N45" s="8"/>
      <c r="O45" s="8">
        <f t="shared" si="30"/>
        <v>0</v>
      </c>
      <c r="P45" s="518">
        <v>0</v>
      </c>
      <c r="Q45" s="8">
        <f t="shared" si="37"/>
        <v>0</v>
      </c>
      <c r="R45" s="453">
        <v>32</v>
      </c>
      <c r="S45" s="254">
        <f>T45+Y45+AD45+AI45+AN45+AS45</f>
        <v>30</v>
      </c>
      <c r="T45" s="240"/>
      <c r="U45" s="12"/>
      <c r="V45" s="11"/>
      <c r="W45" s="25"/>
      <c r="X45" s="230"/>
      <c r="Y45" s="132"/>
      <c r="Z45" s="12"/>
      <c r="AA45" s="273"/>
      <c r="AB45" s="185"/>
      <c r="AC45" s="140"/>
      <c r="AD45" s="378"/>
      <c r="AE45" s="12"/>
      <c r="AF45" s="11"/>
      <c r="AG45" s="185"/>
      <c r="AH45" s="230"/>
      <c r="AI45" s="470">
        <v>30</v>
      </c>
      <c r="AJ45" s="87">
        <v>2</v>
      </c>
      <c r="AK45" s="273"/>
      <c r="AL45" s="185"/>
      <c r="AM45" s="140"/>
      <c r="AN45" s="359"/>
      <c r="AO45" s="382"/>
      <c r="AP45" s="382"/>
      <c r="AQ45" s="382"/>
      <c r="AR45" s="383"/>
      <c r="AS45" s="360"/>
      <c r="AT45" s="382"/>
      <c r="AU45" s="382"/>
      <c r="AV45" s="382"/>
      <c r="AW45" s="384"/>
      <c r="AX45" s="385"/>
      <c r="AY45" s="382"/>
      <c r="AZ45" s="382"/>
      <c r="BA45" s="382"/>
      <c r="BB45" s="383"/>
      <c r="BC45" s="360"/>
      <c r="BD45" s="382"/>
      <c r="BE45" s="382"/>
      <c r="BF45" s="382"/>
      <c r="BG45" s="386"/>
      <c r="BH45" s="46">
        <f t="shared" si="21"/>
        <v>32</v>
      </c>
      <c r="BI45" s="19"/>
      <c r="BJ45" s="19"/>
      <c r="BP45" s="156"/>
    </row>
    <row r="46" spans="1:68" ht="21" customHeight="1" x14ac:dyDescent="0.25">
      <c r="A46" s="149" t="s">
        <v>27</v>
      </c>
      <c r="B46" s="150" t="s">
        <v>116</v>
      </c>
      <c r="C46" s="29"/>
      <c r="D46" s="417"/>
      <c r="E46" s="15">
        <f t="shared" si="38"/>
        <v>0</v>
      </c>
      <c r="F46" s="8">
        <f t="shared" si="32"/>
        <v>0</v>
      </c>
      <c r="G46" s="382"/>
      <c r="H46" s="8">
        <f t="shared" si="33"/>
        <v>0</v>
      </c>
      <c r="I46" s="8">
        <f t="shared" si="34"/>
        <v>0</v>
      </c>
      <c r="J46" s="70">
        <f t="shared" si="2"/>
        <v>0</v>
      </c>
      <c r="K46" s="8">
        <f t="shared" si="35"/>
        <v>0</v>
      </c>
      <c r="L46" s="382"/>
      <c r="M46" s="8"/>
      <c r="N46" s="8"/>
      <c r="O46" s="181">
        <f>SUM(O40:O45)</f>
        <v>0</v>
      </c>
      <c r="P46" s="181">
        <f>SUM(P40:P45)</f>
        <v>0</v>
      </c>
      <c r="Q46" s="181">
        <f>SUM(Q40:Q45)</f>
        <v>0</v>
      </c>
      <c r="R46" s="453"/>
      <c r="S46" s="254"/>
      <c r="T46" s="240"/>
      <c r="U46" s="12"/>
      <c r="V46" s="11"/>
      <c r="W46" s="25"/>
      <c r="X46" s="230"/>
      <c r="Y46" s="132"/>
      <c r="Z46" s="12"/>
      <c r="AA46" s="273"/>
      <c r="AB46" s="185"/>
      <c r="AC46" s="140"/>
      <c r="AD46" s="133"/>
      <c r="AE46" s="12"/>
      <c r="AF46" s="11"/>
      <c r="AG46" s="185"/>
      <c r="AH46" s="230"/>
      <c r="AI46" s="133"/>
      <c r="AJ46" s="12"/>
      <c r="AK46" s="273"/>
      <c r="AL46" s="185"/>
      <c r="AM46" s="140"/>
      <c r="AN46" s="359"/>
      <c r="AO46" s="382"/>
      <c r="AP46" s="382"/>
      <c r="AQ46" s="382"/>
      <c r="AR46" s="383"/>
      <c r="AS46" s="360"/>
      <c r="AT46" s="382"/>
      <c r="AU46" s="382"/>
      <c r="AV46" s="382"/>
      <c r="AW46" s="384"/>
      <c r="AX46" s="385"/>
      <c r="AY46" s="382"/>
      <c r="AZ46" s="382"/>
      <c r="BA46" s="382"/>
      <c r="BB46" s="383"/>
      <c r="BC46" s="360"/>
      <c r="BD46" s="382"/>
      <c r="BE46" s="382"/>
      <c r="BF46" s="382"/>
      <c r="BG46" s="386"/>
      <c r="BH46" s="46"/>
      <c r="BI46" s="19"/>
      <c r="BJ46" s="19"/>
      <c r="BP46" s="156"/>
    </row>
    <row r="47" spans="1:68" ht="34.5" customHeight="1" x14ac:dyDescent="0.25">
      <c r="A47" s="473" t="s">
        <v>70</v>
      </c>
      <c r="B47" s="473" t="s">
        <v>71</v>
      </c>
      <c r="C47" s="474" t="s">
        <v>219</v>
      </c>
      <c r="D47" s="482">
        <f>SUM(D48:D57)</f>
        <v>248</v>
      </c>
      <c r="E47" s="482">
        <f>SUM(E48:E56)</f>
        <v>168</v>
      </c>
      <c r="F47" s="482">
        <f>SUM(F48:F57)</f>
        <v>444</v>
      </c>
      <c r="G47" s="482">
        <f>SUM(G48:G57)</f>
        <v>161</v>
      </c>
      <c r="H47" s="482">
        <f>SUM(H48:H57)</f>
        <v>2</v>
      </c>
      <c r="I47" s="482">
        <f>SUM(I48:I57)</f>
        <v>382</v>
      </c>
      <c r="J47" s="454">
        <f>K47+L47+M47</f>
        <v>382</v>
      </c>
      <c r="K47" s="482">
        <f>SUM(K48:K57)</f>
        <v>221</v>
      </c>
      <c r="L47" s="482">
        <f>SUM(L48:L57)</f>
        <v>161</v>
      </c>
      <c r="M47" s="482">
        <f>SUM(M48:M57)</f>
        <v>0</v>
      </c>
      <c r="N47" s="482">
        <f>SUM(N48:N57)</f>
        <v>0</v>
      </c>
      <c r="O47" s="482">
        <f>SUM(O48:O56)</f>
        <v>14</v>
      </c>
      <c r="P47" s="482">
        <f t="shared" ref="P47:Q47" si="39">SUM(P48:P56)</f>
        <v>2</v>
      </c>
      <c r="Q47" s="482">
        <f t="shared" si="39"/>
        <v>18</v>
      </c>
      <c r="R47" s="482">
        <f t="shared" ref="R47:AK47" si="40">SUM(R48:R57)</f>
        <v>224</v>
      </c>
      <c r="S47" s="482">
        <f t="shared" si="40"/>
        <v>390</v>
      </c>
      <c r="T47" s="483">
        <f>SUM(T48:T57)</f>
        <v>0</v>
      </c>
      <c r="U47" s="482">
        <f t="shared" si="40"/>
        <v>0</v>
      </c>
      <c r="V47" s="482">
        <f t="shared" si="40"/>
        <v>0</v>
      </c>
      <c r="W47" s="482">
        <f t="shared" si="40"/>
        <v>0</v>
      </c>
      <c r="X47" s="484">
        <f t="shared" si="40"/>
        <v>0</v>
      </c>
      <c r="Y47" s="485">
        <f t="shared" si="40"/>
        <v>144</v>
      </c>
      <c r="Z47" s="482">
        <f t="shared" si="40"/>
        <v>0</v>
      </c>
      <c r="AA47" s="482">
        <f t="shared" si="40"/>
        <v>0</v>
      </c>
      <c r="AB47" s="482">
        <f t="shared" si="40"/>
        <v>12</v>
      </c>
      <c r="AC47" s="486">
        <f t="shared" si="40"/>
        <v>12</v>
      </c>
      <c r="AD47" s="485">
        <f>SUM(AD48:AD57)</f>
        <v>50</v>
      </c>
      <c r="AE47" s="482">
        <f t="shared" si="40"/>
        <v>0</v>
      </c>
      <c r="AF47" s="482">
        <f t="shared" si="40"/>
        <v>0</v>
      </c>
      <c r="AG47" s="487">
        <f t="shared" si="40"/>
        <v>0</v>
      </c>
      <c r="AH47" s="484">
        <f t="shared" si="40"/>
        <v>0</v>
      </c>
      <c r="AI47" s="485">
        <f>SUM(AI48:AI57)</f>
        <v>188</v>
      </c>
      <c r="AJ47" s="482">
        <f t="shared" si="40"/>
        <v>2</v>
      </c>
      <c r="AK47" s="482">
        <f t="shared" si="40"/>
        <v>0</v>
      </c>
      <c r="AL47" s="482">
        <f>SUM(AL48:AL57)</f>
        <v>2</v>
      </c>
      <c r="AM47" s="486">
        <f t="shared" ref="AM47:BG47" si="41">SUM(AM48:AM57)</f>
        <v>6</v>
      </c>
      <c r="AN47" s="394">
        <f t="shared" si="41"/>
        <v>0</v>
      </c>
      <c r="AO47" s="395">
        <f t="shared" si="41"/>
        <v>0</v>
      </c>
      <c r="AP47" s="395">
        <f t="shared" si="41"/>
        <v>0</v>
      </c>
      <c r="AQ47" s="395">
        <f t="shared" si="41"/>
        <v>0</v>
      </c>
      <c r="AR47" s="396">
        <f t="shared" si="41"/>
        <v>0</v>
      </c>
      <c r="AS47" s="397">
        <f t="shared" si="41"/>
        <v>0</v>
      </c>
      <c r="AT47" s="395">
        <f t="shared" si="41"/>
        <v>0</v>
      </c>
      <c r="AU47" s="395">
        <f t="shared" si="41"/>
        <v>0</v>
      </c>
      <c r="AV47" s="395">
        <f t="shared" si="41"/>
        <v>0</v>
      </c>
      <c r="AW47" s="398">
        <f t="shared" si="41"/>
        <v>0</v>
      </c>
      <c r="AX47" s="399">
        <f t="shared" si="41"/>
        <v>0</v>
      </c>
      <c r="AY47" s="395">
        <f t="shared" si="41"/>
        <v>0</v>
      </c>
      <c r="AZ47" s="395">
        <f t="shared" si="41"/>
        <v>0</v>
      </c>
      <c r="BA47" s="395">
        <f t="shared" si="41"/>
        <v>0</v>
      </c>
      <c r="BB47" s="396">
        <f t="shared" si="41"/>
        <v>0</v>
      </c>
      <c r="BC47" s="397">
        <f t="shared" si="41"/>
        <v>0</v>
      </c>
      <c r="BD47" s="395">
        <f t="shared" si="41"/>
        <v>0</v>
      </c>
      <c r="BE47" s="395">
        <f t="shared" si="41"/>
        <v>0</v>
      </c>
      <c r="BF47" s="395">
        <f t="shared" si="41"/>
        <v>0</v>
      </c>
      <c r="BG47" s="567">
        <f t="shared" si="41"/>
        <v>0</v>
      </c>
      <c r="BH47" s="46">
        <f>T47+U47+Y47+Z47+AD47+AE47+AI47+AJ47+AN47+AO47+AS47+AT47</f>
        <v>384</v>
      </c>
      <c r="BI47" s="19"/>
      <c r="BJ47" s="19"/>
      <c r="BP47" s="156"/>
    </row>
    <row r="48" spans="1:68" ht="24.75" customHeight="1" x14ac:dyDescent="0.25">
      <c r="A48" s="461" t="s">
        <v>72</v>
      </c>
      <c r="B48" s="445" t="s">
        <v>181</v>
      </c>
      <c r="C48" s="2" t="s">
        <v>49</v>
      </c>
      <c r="D48" s="68">
        <v>32</v>
      </c>
      <c r="E48" s="15">
        <f>F48-D48</f>
        <v>0</v>
      </c>
      <c r="F48" s="11">
        <f>H48+I48+N48+O48+Q48</f>
        <v>32</v>
      </c>
      <c r="G48" s="24">
        <v>12</v>
      </c>
      <c r="H48" s="8">
        <f t="shared" si="33"/>
        <v>0</v>
      </c>
      <c r="I48" s="8">
        <f t="shared" si="34"/>
        <v>32</v>
      </c>
      <c r="J48" s="70">
        <f t="shared" si="2"/>
        <v>32</v>
      </c>
      <c r="K48" s="8">
        <f t="shared" si="35"/>
        <v>20</v>
      </c>
      <c r="L48" s="309">
        <v>12</v>
      </c>
      <c r="M48" s="11"/>
      <c r="N48" s="11"/>
      <c r="O48" s="382">
        <f t="shared" ref="O48:O56" si="42">W48+AB48+AG48+AL48+AQ48+AV48+BA48+BF48</f>
        <v>0</v>
      </c>
      <c r="P48" s="382">
        <f t="shared" ref="P48:P56" si="43">U48+Z48+AE48+AJ48</f>
        <v>0</v>
      </c>
      <c r="Q48" s="382">
        <f t="shared" ref="Q48:Q56" si="44">X48+AC48+AH48+AM48+AR48+AW48+BB48+BG48</f>
        <v>0</v>
      </c>
      <c r="R48" s="453">
        <v>32</v>
      </c>
      <c r="S48" s="254">
        <f t="shared" ref="S48:S55" si="45">T48+Y48+AD48+AI48+AN48+AS48</f>
        <v>32</v>
      </c>
      <c r="T48" s="240"/>
      <c r="U48" s="12"/>
      <c r="V48" s="11"/>
      <c r="W48" s="25"/>
      <c r="X48" s="230"/>
      <c r="Y48" s="378"/>
      <c r="Z48" s="12"/>
      <c r="AA48" s="273"/>
      <c r="AB48" s="188"/>
      <c r="AC48" s="143"/>
      <c r="AD48" s="443">
        <v>32</v>
      </c>
      <c r="AE48" s="12"/>
      <c r="AF48" s="11"/>
      <c r="AG48" s="185"/>
      <c r="AH48" s="230"/>
      <c r="AI48" s="133"/>
      <c r="AJ48" s="12"/>
      <c r="AK48" s="273"/>
      <c r="AL48" s="185"/>
      <c r="AM48" s="140"/>
      <c r="AN48" s="359"/>
      <c r="AO48" s="382"/>
      <c r="AP48" s="382"/>
      <c r="AQ48" s="382"/>
      <c r="AR48" s="383"/>
      <c r="AS48" s="360"/>
      <c r="AT48" s="382"/>
      <c r="AU48" s="382"/>
      <c r="AV48" s="382"/>
      <c r="AW48" s="384"/>
      <c r="AX48" s="385"/>
      <c r="AY48" s="382"/>
      <c r="AZ48" s="382"/>
      <c r="BA48" s="382"/>
      <c r="BB48" s="383"/>
      <c r="BC48" s="360"/>
      <c r="BD48" s="382"/>
      <c r="BE48" s="382"/>
      <c r="BF48" s="382"/>
      <c r="BG48" s="386"/>
      <c r="BH48" s="46">
        <f>T48+U48+Y48+Z48+AD48+AE48+AI48+AJ48+AN48+AO48+AS48+AT48</f>
        <v>32</v>
      </c>
      <c r="BP48" s="156"/>
    </row>
    <row r="49" spans="1:68" ht="33" customHeight="1" x14ac:dyDescent="0.25">
      <c r="A49" s="461" t="s">
        <v>73</v>
      </c>
      <c r="B49" s="445" t="s">
        <v>182</v>
      </c>
      <c r="C49" s="1" t="s">
        <v>69</v>
      </c>
      <c r="D49" s="68">
        <v>44</v>
      </c>
      <c r="E49" s="15">
        <f t="shared" ref="E49:E56" si="46">F49-D49</f>
        <v>18</v>
      </c>
      <c r="F49" s="11">
        <f t="shared" ref="F49:F57" si="47">H49+I49+N49+O49+Q49</f>
        <v>62</v>
      </c>
      <c r="G49" s="24">
        <v>25</v>
      </c>
      <c r="H49" s="8">
        <f t="shared" si="33"/>
        <v>0</v>
      </c>
      <c r="I49" s="8">
        <f t="shared" si="34"/>
        <v>50</v>
      </c>
      <c r="J49" s="70">
        <f>K49+L49+M49</f>
        <v>50</v>
      </c>
      <c r="K49" s="8">
        <f t="shared" si="35"/>
        <v>25</v>
      </c>
      <c r="L49" s="309">
        <v>25</v>
      </c>
      <c r="M49" s="11"/>
      <c r="N49" s="11"/>
      <c r="O49" s="451">
        <f t="shared" si="42"/>
        <v>6</v>
      </c>
      <c r="P49" s="382">
        <f t="shared" si="43"/>
        <v>0</v>
      </c>
      <c r="Q49" s="451">
        <f t="shared" si="44"/>
        <v>6</v>
      </c>
      <c r="R49" s="453">
        <v>32</v>
      </c>
      <c r="S49" s="254">
        <f t="shared" si="45"/>
        <v>50</v>
      </c>
      <c r="T49" s="240"/>
      <c r="U49" s="12"/>
      <c r="V49" s="11"/>
      <c r="W49" s="25"/>
      <c r="X49" s="230"/>
      <c r="Y49" s="441">
        <v>50</v>
      </c>
      <c r="Z49" s="12"/>
      <c r="AA49" s="273"/>
      <c r="AB49" s="188">
        <v>6</v>
      </c>
      <c r="AC49" s="143">
        <v>6</v>
      </c>
      <c r="AD49" s="378"/>
      <c r="AE49" s="12"/>
      <c r="AF49" s="11"/>
      <c r="AG49" s="185"/>
      <c r="AH49" s="230"/>
      <c r="AI49" s="133"/>
      <c r="AJ49" s="12"/>
      <c r="AK49" s="273"/>
      <c r="AL49" s="185"/>
      <c r="AM49" s="140"/>
      <c r="AN49" s="359"/>
      <c r="AO49" s="382"/>
      <c r="AP49" s="382"/>
      <c r="AQ49" s="382"/>
      <c r="AR49" s="383"/>
      <c r="AS49" s="360"/>
      <c r="AT49" s="382"/>
      <c r="AU49" s="382"/>
      <c r="AV49" s="382"/>
      <c r="AW49" s="384"/>
      <c r="AX49" s="385"/>
      <c r="AY49" s="382"/>
      <c r="AZ49" s="382"/>
      <c r="BA49" s="382"/>
      <c r="BB49" s="383"/>
      <c r="BC49" s="360"/>
      <c r="BD49" s="382"/>
      <c r="BE49" s="382"/>
      <c r="BF49" s="382"/>
      <c r="BG49" s="386"/>
      <c r="BH49" s="46">
        <f t="shared" ref="BH49:BH51" si="48">T49+U49+Y49+Z49+AD49+AE49+AI49+AJ49+AN49+AO49+AS49+AT49</f>
        <v>50</v>
      </c>
      <c r="BP49" s="156"/>
    </row>
    <row r="50" spans="1:68" ht="33" customHeight="1" x14ac:dyDescent="0.25">
      <c r="A50" s="461" t="s">
        <v>75</v>
      </c>
      <c r="B50" s="445" t="s">
        <v>183</v>
      </c>
      <c r="C50" s="503" t="s">
        <v>202</v>
      </c>
      <c r="D50" s="68">
        <v>32</v>
      </c>
      <c r="E50" s="15">
        <f t="shared" si="46"/>
        <v>24</v>
      </c>
      <c r="F50" s="11">
        <f t="shared" si="47"/>
        <v>56</v>
      </c>
      <c r="G50" s="24">
        <v>28</v>
      </c>
      <c r="H50" s="8">
        <f t="shared" si="33"/>
        <v>0</v>
      </c>
      <c r="I50" s="8">
        <f t="shared" si="34"/>
        <v>52</v>
      </c>
      <c r="J50" s="70">
        <f>K50+L50+M50</f>
        <v>52</v>
      </c>
      <c r="K50" s="8">
        <f t="shared" si="35"/>
        <v>24</v>
      </c>
      <c r="L50" s="309">
        <v>28</v>
      </c>
      <c r="M50" s="11"/>
      <c r="N50" s="11"/>
      <c r="O50" s="8">
        <f t="shared" si="42"/>
        <v>1</v>
      </c>
      <c r="P50" s="382">
        <f t="shared" si="43"/>
        <v>0</v>
      </c>
      <c r="Q50" s="8">
        <f t="shared" si="44"/>
        <v>3</v>
      </c>
      <c r="R50" s="453">
        <v>32</v>
      </c>
      <c r="S50" s="254">
        <f t="shared" si="45"/>
        <v>52</v>
      </c>
      <c r="T50" s="240"/>
      <c r="U50" s="12"/>
      <c r="V50" s="11"/>
      <c r="W50" s="25"/>
      <c r="X50" s="230"/>
      <c r="Y50" s="133"/>
      <c r="Z50" s="12"/>
      <c r="AA50" s="273"/>
      <c r="AB50" s="185"/>
      <c r="AC50" s="140"/>
      <c r="AD50" s="378">
        <v>18</v>
      </c>
      <c r="AE50" s="12"/>
      <c r="AF50" s="11"/>
      <c r="AG50" s="185"/>
      <c r="AH50" s="230"/>
      <c r="AI50" s="550">
        <v>34</v>
      </c>
      <c r="AJ50" s="12"/>
      <c r="AK50" s="273"/>
      <c r="AL50" s="188">
        <v>1</v>
      </c>
      <c r="AM50" s="143">
        <v>3</v>
      </c>
      <c r="AN50" s="359"/>
      <c r="AO50" s="382"/>
      <c r="AP50" s="382"/>
      <c r="AQ50" s="382"/>
      <c r="AR50" s="383"/>
      <c r="AS50" s="360"/>
      <c r="AT50" s="382"/>
      <c r="AU50" s="382"/>
      <c r="AV50" s="382"/>
      <c r="AW50" s="384"/>
      <c r="AX50" s="385"/>
      <c r="AY50" s="382"/>
      <c r="AZ50" s="382"/>
      <c r="BA50" s="382"/>
      <c r="BB50" s="383"/>
      <c r="BC50" s="360"/>
      <c r="BD50" s="382"/>
      <c r="BE50" s="382"/>
      <c r="BF50" s="382"/>
      <c r="BG50" s="386"/>
      <c r="BH50" s="46">
        <f t="shared" si="48"/>
        <v>52</v>
      </c>
      <c r="BP50" s="156"/>
    </row>
    <row r="51" spans="1:68" ht="25.5" customHeight="1" x14ac:dyDescent="0.25">
      <c r="A51" s="461" t="s">
        <v>76</v>
      </c>
      <c r="B51" s="445" t="s">
        <v>184</v>
      </c>
      <c r="C51" s="1" t="s">
        <v>69</v>
      </c>
      <c r="D51" s="68">
        <v>44</v>
      </c>
      <c r="E51" s="15">
        <f t="shared" si="46"/>
        <v>18</v>
      </c>
      <c r="F51" s="11">
        <f t="shared" si="47"/>
        <v>62</v>
      </c>
      <c r="G51" s="24">
        <v>18</v>
      </c>
      <c r="H51" s="8">
        <f t="shared" si="33"/>
        <v>0</v>
      </c>
      <c r="I51" s="8">
        <f t="shared" si="34"/>
        <v>50</v>
      </c>
      <c r="J51" s="70">
        <f t="shared" si="2"/>
        <v>50</v>
      </c>
      <c r="K51" s="8">
        <f t="shared" si="35"/>
        <v>32</v>
      </c>
      <c r="L51" s="309">
        <v>18</v>
      </c>
      <c r="M51" s="11"/>
      <c r="N51" s="11"/>
      <c r="O51" s="451">
        <f t="shared" si="42"/>
        <v>6</v>
      </c>
      <c r="P51" s="382">
        <f t="shared" si="43"/>
        <v>0</v>
      </c>
      <c r="Q51" s="451">
        <f t="shared" si="44"/>
        <v>6</v>
      </c>
      <c r="R51" s="453">
        <v>32</v>
      </c>
      <c r="S51" s="254">
        <f t="shared" si="45"/>
        <v>50</v>
      </c>
      <c r="T51" s="240"/>
      <c r="U51" s="12"/>
      <c r="V51" s="11"/>
      <c r="W51" s="25"/>
      <c r="X51" s="230"/>
      <c r="Y51" s="441">
        <v>50</v>
      </c>
      <c r="Z51" s="12"/>
      <c r="AA51" s="273"/>
      <c r="AB51" s="188">
        <v>6</v>
      </c>
      <c r="AC51" s="143">
        <v>6</v>
      </c>
      <c r="AD51" s="378"/>
      <c r="AE51" s="12"/>
      <c r="AF51" s="11"/>
      <c r="AG51" s="185"/>
      <c r="AH51" s="230"/>
      <c r="AI51" s="133"/>
      <c r="AJ51" s="12"/>
      <c r="AK51" s="273"/>
      <c r="AL51" s="185"/>
      <c r="AM51" s="140"/>
      <c r="AN51" s="359"/>
      <c r="AO51" s="382"/>
      <c r="AP51" s="382"/>
      <c r="AQ51" s="382"/>
      <c r="AR51" s="383"/>
      <c r="AS51" s="360"/>
      <c r="AT51" s="382"/>
      <c r="AU51" s="382"/>
      <c r="AV51" s="382"/>
      <c r="AW51" s="384"/>
      <c r="AX51" s="385"/>
      <c r="AY51" s="382"/>
      <c r="AZ51" s="382"/>
      <c r="BA51" s="382"/>
      <c r="BB51" s="383"/>
      <c r="BC51" s="360"/>
      <c r="BD51" s="382"/>
      <c r="BE51" s="382"/>
      <c r="BF51" s="382"/>
      <c r="BG51" s="386"/>
      <c r="BH51" s="46">
        <f t="shared" si="48"/>
        <v>50</v>
      </c>
      <c r="BP51" s="156"/>
    </row>
    <row r="52" spans="1:68" ht="21" customHeight="1" x14ac:dyDescent="0.25">
      <c r="A52" s="461" t="s">
        <v>185</v>
      </c>
      <c r="B52" s="445" t="s">
        <v>189</v>
      </c>
      <c r="C52" s="503" t="s">
        <v>209</v>
      </c>
      <c r="D52" s="68">
        <v>32</v>
      </c>
      <c r="E52" s="15">
        <f t="shared" si="46"/>
        <v>0</v>
      </c>
      <c r="F52" s="11">
        <f t="shared" si="47"/>
        <v>32</v>
      </c>
      <c r="G52" s="24">
        <v>12</v>
      </c>
      <c r="H52" s="8">
        <f t="shared" si="33"/>
        <v>0</v>
      </c>
      <c r="I52" s="8">
        <f t="shared" si="34"/>
        <v>32</v>
      </c>
      <c r="J52" s="70">
        <f t="shared" si="2"/>
        <v>32</v>
      </c>
      <c r="K52" s="8">
        <f t="shared" si="35"/>
        <v>20</v>
      </c>
      <c r="L52" s="309">
        <v>12</v>
      </c>
      <c r="M52" s="11"/>
      <c r="N52" s="11"/>
      <c r="O52" s="8">
        <f t="shared" si="42"/>
        <v>0</v>
      </c>
      <c r="P52" s="382">
        <f t="shared" si="43"/>
        <v>0</v>
      </c>
      <c r="Q52" s="8">
        <f t="shared" si="44"/>
        <v>0</v>
      </c>
      <c r="R52" s="453">
        <v>32</v>
      </c>
      <c r="S52" s="254">
        <f t="shared" si="45"/>
        <v>32</v>
      </c>
      <c r="T52" s="240"/>
      <c r="U52" s="12"/>
      <c r="V52" s="11"/>
      <c r="W52" s="25"/>
      <c r="X52" s="230"/>
      <c r="Y52" s="133"/>
      <c r="Z52" s="12"/>
      <c r="AA52" s="273"/>
      <c r="AB52" s="185"/>
      <c r="AC52" s="140"/>
      <c r="AD52" s="378"/>
      <c r="AE52" s="12"/>
      <c r="AF52" s="11"/>
      <c r="AG52" s="185"/>
      <c r="AH52" s="230"/>
      <c r="AI52" s="470">
        <v>32</v>
      </c>
      <c r="AJ52" s="12"/>
      <c r="AK52" s="273"/>
      <c r="AL52" s="185"/>
      <c r="AM52" s="140"/>
      <c r="AN52" s="359"/>
      <c r="AO52" s="382"/>
      <c r="AP52" s="382"/>
      <c r="AQ52" s="382"/>
      <c r="AR52" s="383"/>
      <c r="AS52" s="360"/>
      <c r="AT52" s="382"/>
      <c r="AU52" s="382"/>
      <c r="AV52" s="382"/>
      <c r="AW52" s="384"/>
      <c r="AX52" s="385"/>
      <c r="AY52" s="382"/>
      <c r="AZ52" s="382"/>
      <c r="BA52" s="382"/>
      <c r="BB52" s="383"/>
      <c r="BC52" s="360"/>
      <c r="BD52" s="382"/>
      <c r="BE52" s="382"/>
      <c r="BF52" s="382"/>
      <c r="BG52" s="386"/>
      <c r="BH52" s="46"/>
      <c r="BP52" s="156"/>
    </row>
    <row r="53" spans="1:68" ht="24" customHeight="1" x14ac:dyDescent="0.25">
      <c r="A53" s="461" t="s">
        <v>186</v>
      </c>
      <c r="B53" s="445" t="s">
        <v>190</v>
      </c>
      <c r="C53" s="503" t="s">
        <v>209</v>
      </c>
      <c r="D53" s="68">
        <v>32</v>
      </c>
      <c r="E53" s="15">
        <f t="shared" si="46"/>
        <v>4</v>
      </c>
      <c r="F53" s="11">
        <f t="shared" si="47"/>
        <v>36</v>
      </c>
      <c r="G53" s="24">
        <v>12</v>
      </c>
      <c r="H53" s="8">
        <f t="shared" si="33"/>
        <v>0</v>
      </c>
      <c r="I53" s="8">
        <f t="shared" si="34"/>
        <v>36</v>
      </c>
      <c r="J53" s="70">
        <f t="shared" si="2"/>
        <v>36</v>
      </c>
      <c r="K53" s="8">
        <f t="shared" si="35"/>
        <v>24</v>
      </c>
      <c r="L53" s="309">
        <v>12</v>
      </c>
      <c r="M53" s="11"/>
      <c r="N53" s="11"/>
      <c r="O53" s="8">
        <f t="shared" si="42"/>
        <v>0</v>
      </c>
      <c r="P53" s="382">
        <f t="shared" si="43"/>
        <v>0</v>
      </c>
      <c r="Q53" s="8">
        <f t="shared" si="44"/>
        <v>0</v>
      </c>
      <c r="R53" s="453">
        <v>32</v>
      </c>
      <c r="S53" s="254">
        <f t="shared" si="45"/>
        <v>36</v>
      </c>
      <c r="T53" s="240"/>
      <c r="U53" s="12"/>
      <c r="V53" s="11"/>
      <c r="W53" s="25"/>
      <c r="X53" s="230"/>
      <c r="Y53" s="133"/>
      <c r="Z53" s="12"/>
      <c r="AA53" s="273"/>
      <c r="AB53" s="185"/>
      <c r="AC53" s="140"/>
      <c r="AD53" s="133"/>
      <c r="AE53" s="12"/>
      <c r="AF53" s="11"/>
      <c r="AG53" s="185"/>
      <c r="AH53" s="230"/>
      <c r="AI53" s="470">
        <v>36</v>
      </c>
      <c r="AJ53" s="12"/>
      <c r="AK53" s="273"/>
      <c r="AL53" s="185"/>
      <c r="AM53" s="140"/>
      <c r="AN53" s="359"/>
      <c r="AO53" s="382"/>
      <c r="AP53" s="382"/>
      <c r="AQ53" s="382"/>
      <c r="AR53" s="383"/>
      <c r="AS53" s="360"/>
      <c r="AT53" s="382"/>
      <c r="AU53" s="382"/>
      <c r="AV53" s="382"/>
      <c r="AW53" s="384"/>
      <c r="AX53" s="385"/>
      <c r="AY53" s="382"/>
      <c r="AZ53" s="382"/>
      <c r="BA53" s="382"/>
      <c r="BB53" s="383"/>
      <c r="BC53" s="360"/>
      <c r="BD53" s="382"/>
      <c r="BE53" s="382"/>
      <c r="BF53" s="382"/>
      <c r="BG53" s="386"/>
      <c r="BH53" s="46"/>
      <c r="BP53" s="156"/>
    </row>
    <row r="54" spans="1:68" ht="33" customHeight="1" x14ac:dyDescent="0.25">
      <c r="A54" s="461" t="s">
        <v>187</v>
      </c>
      <c r="B54" s="445" t="s">
        <v>191</v>
      </c>
      <c r="C54" s="504" t="s">
        <v>49</v>
      </c>
      <c r="D54" s="68">
        <v>32</v>
      </c>
      <c r="E54" s="15">
        <f t="shared" si="46"/>
        <v>12</v>
      </c>
      <c r="F54" s="11">
        <f t="shared" si="47"/>
        <v>44</v>
      </c>
      <c r="G54" s="24">
        <v>16</v>
      </c>
      <c r="H54" s="8">
        <f t="shared" si="33"/>
        <v>0</v>
      </c>
      <c r="I54" s="8">
        <f t="shared" si="34"/>
        <v>44</v>
      </c>
      <c r="J54" s="70">
        <f t="shared" si="2"/>
        <v>44</v>
      </c>
      <c r="K54" s="8">
        <f t="shared" si="35"/>
        <v>28</v>
      </c>
      <c r="L54" s="309">
        <v>16</v>
      </c>
      <c r="M54" s="11"/>
      <c r="N54" s="11"/>
      <c r="O54" s="8">
        <f t="shared" si="42"/>
        <v>0</v>
      </c>
      <c r="P54" s="382">
        <f t="shared" si="43"/>
        <v>0</v>
      </c>
      <c r="Q54" s="8">
        <f t="shared" si="44"/>
        <v>0</v>
      </c>
      <c r="R54" s="453">
        <v>32</v>
      </c>
      <c r="S54" s="254">
        <f t="shared" si="45"/>
        <v>44</v>
      </c>
      <c r="T54" s="240"/>
      <c r="U54" s="12"/>
      <c r="V54" s="11"/>
      <c r="W54" s="25"/>
      <c r="X54" s="230"/>
      <c r="Y54" s="443">
        <v>44</v>
      </c>
      <c r="Z54" s="12"/>
      <c r="AA54" s="273"/>
      <c r="AB54" s="185"/>
      <c r="AC54" s="140"/>
      <c r="AD54" s="133"/>
      <c r="AE54" s="12"/>
      <c r="AF54" s="11"/>
      <c r="AG54" s="185"/>
      <c r="AH54" s="230"/>
      <c r="AI54" s="133"/>
      <c r="AJ54" s="12"/>
      <c r="AK54" s="273"/>
      <c r="AL54" s="185"/>
      <c r="AM54" s="140"/>
      <c r="AN54" s="359"/>
      <c r="AO54" s="382"/>
      <c r="AP54" s="382"/>
      <c r="AQ54" s="382"/>
      <c r="AR54" s="383"/>
      <c r="AS54" s="360"/>
      <c r="AT54" s="382"/>
      <c r="AU54" s="382"/>
      <c r="AV54" s="382"/>
      <c r="AW54" s="384"/>
      <c r="AX54" s="385"/>
      <c r="AY54" s="382"/>
      <c r="AZ54" s="382"/>
      <c r="BA54" s="382"/>
      <c r="BB54" s="383"/>
      <c r="BC54" s="360"/>
      <c r="BD54" s="382"/>
      <c r="BE54" s="382"/>
      <c r="BF54" s="382"/>
      <c r="BG54" s="386"/>
      <c r="BH54" s="46"/>
      <c r="BP54" s="156"/>
    </row>
    <row r="55" spans="1:68" ht="33" customHeight="1" x14ac:dyDescent="0.25">
      <c r="A55" s="461" t="s">
        <v>188</v>
      </c>
      <c r="B55" s="445" t="s">
        <v>179</v>
      </c>
      <c r="C55" s="504" t="s">
        <v>218</v>
      </c>
      <c r="D55" s="68">
        <v>0</v>
      </c>
      <c r="E55" s="15">
        <f t="shared" si="46"/>
        <v>36</v>
      </c>
      <c r="F55" s="11">
        <f t="shared" si="47"/>
        <v>36</v>
      </c>
      <c r="G55" s="24">
        <v>18</v>
      </c>
      <c r="H55" s="8">
        <f t="shared" si="33"/>
        <v>2</v>
      </c>
      <c r="I55" s="8">
        <f t="shared" si="34"/>
        <v>34</v>
      </c>
      <c r="J55" s="70">
        <f t="shared" si="2"/>
        <v>34</v>
      </c>
      <c r="K55" s="8">
        <f t="shared" si="35"/>
        <v>16</v>
      </c>
      <c r="L55" s="309">
        <v>18</v>
      </c>
      <c r="M55" s="11"/>
      <c r="N55" s="11"/>
      <c r="O55" s="8">
        <f t="shared" si="42"/>
        <v>0</v>
      </c>
      <c r="P55" s="382">
        <f t="shared" si="43"/>
        <v>2</v>
      </c>
      <c r="Q55" s="8">
        <f t="shared" si="44"/>
        <v>0</v>
      </c>
      <c r="R55" s="453">
        <v>0</v>
      </c>
      <c r="S55" s="254">
        <f t="shared" si="45"/>
        <v>34</v>
      </c>
      <c r="T55" s="240"/>
      <c r="U55" s="12"/>
      <c r="V55" s="11"/>
      <c r="W55" s="25"/>
      <c r="X55" s="230"/>
      <c r="Y55" s="133"/>
      <c r="Z55" s="12"/>
      <c r="AA55" s="273"/>
      <c r="AB55" s="185"/>
      <c r="AC55" s="140"/>
      <c r="AD55" s="133"/>
      <c r="AE55" s="12"/>
      <c r="AF55" s="11"/>
      <c r="AG55" s="185"/>
      <c r="AH55" s="230"/>
      <c r="AI55" s="470">
        <v>34</v>
      </c>
      <c r="AJ55" s="87">
        <v>2</v>
      </c>
      <c r="AK55" s="273"/>
      <c r="AL55" s="185"/>
      <c r="AM55" s="140"/>
      <c r="AN55" s="359"/>
      <c r="AO55" s="382"/>
      <c r="AP55" s="382"/>
      <c r="AQ55" s="382"/>
      <c r="AR55" s="383"/>
      <c r="AS55" s="360"/>
      <c r="AT55" s="382"/>
      <c r="AU55" s="382"/>
      <c r="AV55" s="382"/>
      <c r="AW55" s="384"/>
      <c r="AX55" s="385"/>
      <c r="AY55" s="382"/>
      <c r="AZ55" s="382"/>
      <c r="BA55" s="382"/>
      <c r="BB55" s="383"/>
      <c r="BC55" s="360"/>
      <c r="BD55" s="382"/>
      <c r="BE55" s="382"/>
      <c r="BF55" s="382"/>
      <c r="BG55" s="386"/>
      <c r="BH55" s="46"/>
      <c r="BP55" s="156"/>
    </row>
    <row r="56" spans="1:68" ht="25.5" customHeight="1" x14ac:dyDescent="0.25">
      <c r="A56" s="461" t="s">
        <v>199</v>
      </c>
      <c r="B56" s="445" t="s">
        <v>200</v>
      </c>
      <c r="C56" s="504" t="s">
        <v>202</v>
      </c>
      <c r="D56" s="68">
        <v>0</v>
      </c>
      <c r="E56" s="15">
        <f t="shared" si="46"/>
        <v>56</v>
      </c>
      <c r="F56" s="11">
        <f t="shared" si="47"/>
        <v>56</v>
      </c>
      <c r="G56" s="24">
        <v>20</v>
      </c>
      <c r="H56" s="8">
        <f t="shared" si="33"/>
        <v>0</v>
      </c>
      <c r="I56" s="8">
        <f t="shared" si="34"/>
        <v>52</v>
      </c>
      <c r="J56" s="70">
        <f t="shared" si="2"/>
        <v>52</v>
      </c>
      <c r="K56" s="8">
        <f t="shared" si="35"/>
        <v>32</v>
      </c>
      <c r="L56" s="309">
        <v>20</v>
      </c>
      <c r="M56" s="11"/>
      <c r="N56" s="11"/>
      <c r="O56" s="451">
        <f t="shared" si="42"/>
        <v>1</v>
      </c>
      <c r="P56" s="451">
        <f t="shared" si="43"/>
        <v>0</v>
      </c>
      <c r="Q56" s="451">
        <f t="shared" si="44"/>
        <v>3</v>
      </c>
      <c r="R56" s="453">
        <v>0</v>
      </c>
      <c r="S56" s="254">
        <v>60</v>
      </c>
      <c r="T56" s="240"/>
      <c r="U56" s="12"/>
      <c r="V56" s="11"/>
      <c r="W56" s="25"/>
      <c r="X56" s="230"/>
      <c r="Y56" s="133"/>
      <c r="Z56" s="12"/>
      <c r="AA56" s="273"/>
      <c r="AB56" s="185"/>
      <c r="AC56" s="140"/>
      <c r="AD56" s="133"/>
      <c r="AE56" s="12"/>
      <c r="AF56" s="11"/>
      <c r="AG56" s="185"/>
      <c r="AH56" s="230"/>
      <c r="AI56" s="550">
        <v>52</v>
      </c>
      <c r="AJ56" s="12"/>
      <c r="AK56" s="273"/>
      <c r="AL56" s="188">
        <v>1</v>
      </c>
      <c r="AM56" s="143">
        <v>3</v>
      </c>
      <c r="AN56" s="359"/>
      <c r="AO56" s="382"/>
      <c r="AP56" s="382"/>
      <c r="AQ56" s="382"/>
      <c r="AR56" s="383"/>
      <c r="AS56" s="360"/>
      <c r="AT56" s="382"/>
      <c r="AU56" s="382"/>
      <c r="AV56" s="382"/>
      <c r="AW56" s="384"/>
      <c r="AX56" s="385"/>
      <c r="AY56" s="382"/>
      <c r="AZ56" s="382"/>
      <c r="BA56" s="382"/>
      <c r="BB56" s="383"/>
      <c r="BC56" s="360"/>
      <c r="BD56" s="382"/>
      <c r="BE56" s="382"/>
      <c r="BF56" s="382"/>
      <c r="BG56" s="386"/>
      <c r="BH56" s="46"/>
      <c r="BP56" s="156"/>
    </row>
    <row r="57" spans="1:68" s="114" customFormat="1" x14ac:dyDescent="0.25">
      <c r="A57" s="149" t="s">
        <v>27</v>
      </c>
      <c r="B57" s="150" t="s">
        <v>116</v>
      </c>
      <c r="C57" s="1"/>
      <c r="D57" s="14"/>
      <c r="E57" s="68"/>
      <c r="F57" s="11">
        <f t="shared" si="47"/>
        <v>28</v>
      </c>
      <c r="G57" s="382"/>
      <c r="H57" s="8">
        <f t="shared" si="33"/>
        <v>0</v>
      </c>
      <c r="I57" s="8">
        <f t="shared" si="34"/>
        <v>0</v>
      </c>
      <c r="J57" s="70">
        <f t="shared" si="2"/>
        <v>0</v>
      </c>
      <c r="K57" s="8">
        <f t="shared" si="35"/>
        <v>0</v>
      </c>
      <c r="L57" s="11"/>
      <c r="M57" s="11"/>
      <c r="N57" s="11"/>
      <c r="O57" s="449">
        <f>SUM(O48:O51)</f>
        <v>13</v>
      </c>
      <c r="P57" s="309">
        <f>SUM(P48:P51)</f>
        <v>0</v>
      </c>
      <c r="Q57" s="449">
        <f>SUM(Q48:Q51)</f>
        <v>15</v>
      </c>
      <c r="R57" s="455"/>
      <c r="S57" s="254"/>
      <c r="T57" s="242"/>
      <c r="U57" s="12"/>
      <c r="V57" s="11"/>
      <c r="W57" s="25"/>
      <c r="X57" s="230"/>
      <c r="Y57" s="133"/>
      <c r="Z57" s="12"/>
      <c r="AA57" s="273"/>
      <c r="AB57" s="185"/>
      <c r="AC57" s="140"/>
      <c r="AD57" s="133"/>
      <c r="AE57" s="12"/>
      <c r="AF57" s="11"/>
      <c r="AG57" s="185"/>
      <c r="AH57" s="230"/>
      <c r="AI57" s="133"/>
      <c r="AJ57" s="12"/>
      <c r="AK57" s="273"/>
      <c r="AL57" s="185"/>
      <c r="AM57" s="140"/>
      <c r="AN57" s="359"/>
      <c r="AO57" s="382"/>
      <c r="AP57" s="382"/>
      <c r="AQ57" s="382"/>
      <c r="AR57" s="383"/>
      <c r="AS57" s="360"/>
      <c r="AT57" s="382"/>
      <c r="AU57" s="382"/>
      <c r="AV57" s="382"/>
      <c r="AW57" s="384"/>
      <c r="AX57" s="385"/>
      <c r="AY57" s="382"/>
      <c r="AZ57" s="382"/>
      <c r="BA57" s="382"/>
      <c r="BB57" s="383"/>
      <c r="BC57" s="360"/>
      <c r="BD57" s="382"/>
      <c r="BE57" s="382"/>
      <c r="BF57" s="382"/>
      <c r="BG57" s="386"/>
      <c r="BH57" s="46"/>
      <c r="BP57" s="156"/>
    </row>
    <row r="58" spans="1:68" ht="32.25" customHeight="1" x14ac:dyDescent="0.25">
      <c r="A58" s="488" t="s">
        <v>78</v>
      </c>
      <c r="B58" s="488" t="s">
        <v>79</v>
      </c>
      <c r="C58" s="474" t="s">
        <v>198</v>
      </c>
      <c r="D58" s="482">
        <f>D59</f>
        <v>546</v>
      </c>
      <c r="E58" s="456">
        <f>E59+E66</f>
        <v>340</v>
      </c>
      <c r="F58" s="482">
        <f>(F59)+(F62+F63+F66)</f>
        <v>728</v>
      </c>
      <c r="G58" s="482">
        <f>G59+G66</f>
        <v>731</v>
      </c>
      <c r="H58" s="482">
        <f>H59+H66</f>
        <v>2</v>
      </c>
      <c r="I58" s="482">
        <f>I59+I66</f>
        <v>192</v>
      </c>
      <c r="J58" s="455">
        <f>K58+L58+M58</f>
        <v>132</v>
      </c>
      <c r="K58" s="482">
        <f>K59+K66</f>
        <v>43</v>
      </c>
      <c r="L58" s="482">
        <f>L59+L66</f>
        <v>89</v>
      </c>
      <c r="M58" s="482">
        <f>M59+M66</f>
        <v>0</v>
      </c>
      <c r="N58" s="482">
        <f>N59+N66</f>
        <v>612</v>
      </c>
      <c r="O58" s="482">
        <f>O59+O66</f>
        <v>12</v>
      </c>
      <c r="P58" s="482">
        <f t="shared" ref="P58:AC58" si="49">P59+P66</f>
        <v>2</v>
      </c>
      <c r="Q58" s="482">
        <f t="shared" si="49"/>
        <v>14</v>
      </c>
      <c r="R58" s="482">
        <f>R59+R66</f>
        <v>544</v>
      </c>
      <c r="S58" s="486">
        <f t="shared" si="49"/>
        <v>804</v>
      </c>
      <c r="T58" s="485">
        <f t="shared" si="49"/>
        <v>0</v>
      </c>
      <c r="U58" s="482">
        <f t="shared" si="49"/>
        <v>0</v>
      </c>
      <c r="V58" s="482">
        <f t="shared" si="49"/>
        <v>0</v>
      </c>
      <c r="W58" s="482">
        <f t="shared" si="49"/>
        <v>0</v>
      </c>
      <c r="X58" s="487">
        <f t="shared" si="49"/>
        <v>0</v>
      </c>
      <c r="Y58" s="542">
        <f t="shared" si="49"/>
        <v>0</v>
      </c>
      <c r="Z58" s="482">
        <f t="shared" si="49"/>
        <v>0</v>
      </c>
      <c r="AA58" s="482">
        <f t="shared" si="49"/>
        <v>0</v>
      </c>
      <c r="AB58" s="482">
        <f t="shared" si="49"/>
        <v>0</v>
      </c>
      <c r="AC58" s="487">
        <f t="shared" si="49"/>
        <v>0</v>
      </c>
      <c r="AD58" s="483">
        <f>AD59+AD66</f>
        <v>138</v>
      </c>
      <c r="AE58" s="482">
        <f t="shared" ref="AE58:AM58" si="50">AE59+AE66</f>
        <v>0</v>
      </c>
      <c r="AF58" s="482">
        <f t="shared" si="50"/>
        <v>252</v>
      </c>
      <c r="AG58" s="482">
        <f t="shared" si="50"/>
        <v>16</v>
      </c>
      <c r="AH58" s="487">
        <f t="shared" si="50"/>
        <v>20</v>
      </c>
      <c r="AI58" s="542">
        <f t="shared" si="50"/>
        <v>54</v>
      </c>
      <c r="AJ58" s="482">
        <f t="shared" si="50"/>
        <v>2</v>
      </c>
      <c r="AK58" s="482">
        <f t="shared" si="50"/>
        <v>360</v>
      </c>
      <c r="AL58" s="482">
        <f t="shared" si="50"/>
        <v>6</v>
      </c>
      <c r="AM58" s="482">
        <f t="shared" si="50"/>
        <v>8</v>
      </c>
      <c r="AN58" s="397">
        <f>AN59+AN66</f>
        <v>0</v>
      </c>
      <c r="AO58" s="397">
        <f t="shared" ref="AO58:BG58" si="51">AO59+AO66</f>
        <v>0</v>
      </c>
      <c r="AP58" s="397">
        <f t="shared" si="51"/>
        <v>0</v>
      </c>
      <c r="AQ58" s="397">
        <f t="shared" si="51"/>
        <v>0</v>
      </c>
      <c r="AR58" s="397">
        <f t="shared" si="51"/>
        <v>0</v>
      </c>
      <c r="AS58" s="397">
        <f t="shared" si="51"/>
        <v>0</v>
      </c>
      <c r="AT58" s="397">
        <f t="shared" si="51"/>
        <v>0</v>
      </c>
      <c r="AU58" s="397">
        <f t="shared" si="51"/>
        <v>0</v>
      </c>
      <c r="AV58" s="397">
        <f t="shared" si="51"/>
        <v>0</v>
      </c>
      <c r="AW58" s="397">
        <f t="shared" si="51"/>
        <v>0</v>
      </c>
      <c r="AX58" s="397">
        <f t="shared" si="51"/>
        <v>0</v>
      </c>
      <c r="AY58" s="397">
        <f t="shared" si="51"/>
        <v>0</v>
      </c>
      <c r="AZ58" s="397">
        <f t="shared" si="51"/>
        <v>0</v>
      </c>
      <c r="BA58" s="397">
        <f t="shared" si="51"/>
        <v>0</v>
      </c>
      <c r="BB58" s="397">
        <f t="shared" si="51"/>
        <v>0</v>
      </c>
      <c r="BC58" s="397">
        <f t="shared" si="51"/>
        <v>0</v>
      </c>
      <c r="BD58" s="397">
        <f t="shared" si="51"/>
        <v>0</v>
      </c>
      <c r="BE58" s="397">
        <f t="shared" si="51"/>
        <v>0</v>
      </c>
      <c r="BF58" s="397">
        <f t="shared" si="51"/>
        <v>0</v>
      </c>
      <c r="BG58" s="566">
        <f t="shared" si="51"/>
        <v>0</v>
      </c>
      <c r="BH58" s="522">
        <f t="shared" ref="BH58:BH80" si="52">T58+U58+Y58+Z58+AD58+AE58+AI58+AJ58+AN58+AO58+AS58+AT58</f>
        <v>194</v>
      </c>
      <c r="BI58" s="114"/>
      <c r="BJ58" s="114"/>
      <c r="BP58" s="156"/>
    </row>
    <row r="59" spans="1:68" ht="69" customHeight="1" x14ac:dyDescent="0.25">
      <c r="A59" s="431" t="s">
        <v>80</v>
      </c>
      <c r="B59" s="462" t="s">
        <v>192</v>
      </c>
      <c r="C59" s="432" t="s">
        <v>210</v>
      </c>
      <c r="D59" s="429">
        <f>SUM(D60:D65)</f>
        <v>546</v>
      </c>
      <c r="E59" s="429">
        <f>SUM(E60:E65)</f>
        <v>108</v>
      </c>
      <c r="F59" s="429">
        <f>SUM(F60:F61)+F64+F65</f>
        <v>172</v>
      </c>
      <c r="G59" s="429">
        <f>SUM(G60:G65)</f>
        <v>557</v>
      </c>
      <c r="H59" s="429">
        <f>SUM(H60:H65)</f>
        <v>2</v>
      </c>
      <c r="I59" s="429">
        <f>SUM(I60:I65)</f>
        <v>132</v>
      </c>
      <c r="J59" s="433">
        <f>K59+L59+M59</f>
        <v>132</v>
      </c>
      <c r="K59" s="429">
        <f>SUM(K60:K65)</f>
        <v>43</v>
      </c>
      <c r="L59" s="429">
        <f>SUM(L60:L65)</f>
        <v>89</v>
      </c>
      <c r="M59" s="429">
        <f>SUM(M60:M65)</f>
        <v>0</v>
      </c>
      <c r="N59" s="429">
        <f>SUM(N60:N65)</f>
        <v>468</v>
      </c>
      <c r="O59" s="429">
        <f>SUM(O64:O65)</f>
        <v>12</v>
      </c>
      <c r="P59" s="429">
        <f>SUM(P64:P65)</f>
        <v>2</v>
      </c>
      <c r="Q59" s="429">
        <f>SUM(Q64:Q65)</f>
        <v>14</v>
      </c>
      <c r="R59" s="429">
        <f>SUM(R60:R65)</f>
        <v>544</v>
      </c>
      <c r="S59" s="429">
        <f>SUM(S60:S65)</f>
        <v>600</v>
      </c>
      <c r="T59" s="434">
        <f>SUM(T60:T65)</f>
        <v>0</v>
      </c>
      <c r="U59" s="429">
        <f t="shared" ref="U59:BG59" si="53">SUM(U60:U65)</f>
        <v>0</v>
      </c>
      <c r="V59" s="429">
        <f t="shared" si="53"/>
        <v>0</v>
      </c>
      <c r="W59" s="429">
        <f t="shared" si="53"/>
        <v>0</v>
      </c>
      <c r="X59" s="435">
        <f t="shared" si="53"/>
        <v>0</v>
      </c>
      <c r="Y59" s="436">
        <f t="shared" si="53"/>
        <v>0</v>
      </c>
      <c r="Z59" s="429">
        <f t="shared" si="53"/>
        <v>0</v>
      </c>
      <c r="AA59" s="429">
        <f t="shared" si="53"/>
        <v>0</v>
      </c>
      <c r="AB59" s="429">
        <f t="shared" si="53"/>
        <v>0</v>
      </c>
      <c r="AC59" s="437">
        <f t="shared" si="53"/>
        <v>0</v>
      </c>
      <c r="AD59" s="436">
        <f>SUM(AD60:AD65)</f>
        <v>78</v>
      </c>
      <c r="AE59" s="429">
        <f>SUM(AE60:AE65)</f>
        <v>0</v>
      </c>
      <c r="AF59" s="429">
        <f>SUM(AF60:AF65)</f>
        <v>108</v>
      </c>
      <c r="AG59" s="430">
        <f t="shared" si="53"/>
        <v>6</v>
      </c>
      <c r="AH59" s="435">
        <f t="shared" si="53"/>
        <v>6</v>
      </c>
      <c r="AI59" s="436">
        <f t="shared" si="53"/>
        <v>54</v>
      </c>
      <c r="AJ59" s="429">
        <f t="shared" si="53"/>
        <v>2</v>
      </c>
      <c r="AK59" s="429">
        <f t="shared" si="53"/>
        <v>360</v>
      </c>
      <c r="AL59" s="429">
        <f t="shared" si="53"/>
        <v>6</v>
      </c>
      <c r="AM59" s="437">
        <f t="shared" si="53"/>
        <v>8</v>
      </c>
      <c r="AN59" s="394">
        <f t="shared" si="53"/>
        <v>0</v>
      </c>
      <c r="AO59" s="395">
        <f t="shared" si="53"/>
        <v>0</v>
      </c>
      <c r="AP59" s="395">
        <f t="shared" si="53"/>
        <v>0</v>
      </c>
      <c r="AQ59" s="395">
        <f t="shared" si="53"/>
        <v>0</v>
      </c>
      <c r="AR59" s="396">
        <f t="shared" si="53"/>
        <v>0</v>
      </c>
      <c r="AS59" s="397">
        <f t="shared" si="53"/>
        <v>0</v>
      </c>
      <c r="AT59" s="395">
        <f t="shared" si="53"/>
        <v>0</v>
      </c>
      <c r="AU59" s="395">
        <f t="shared" si="53"/>
        <v>0</v>
      </c>
      <c r="AV59" s="395">
        <f t="shared" si="53"/>
        <v>0</v>
      </c>
      <c r="AW59" s="398">
        <f t="shared" si="53"/>
        <v>0</v>
      </c>
      <c r="AX59" s="399">
        <f t="shared" si="53"/>
        <v>0</v>
      </c>
      <c r="AY59" s="395">
        <f t="shared" si="53"/>
        <v>0</v>
      </c>
      <c r="AZ59" s="395">
        <f t="shared" si="53"/>
        <v>0</v>
      </c>
      <c r="BA59" s="395">
        <f t="shared" si="53"/>
        <v>0</v>
      </c>
      <c r="BB59" s="396">
        <f t="shared" si="53"/>
        <v>0</v>
      </c>
      <c r="BC59" s="397">
        <f t="shared" si="53"/>
        <v>0</v>
      </c>
      <c r="BD59" s="395">
        <f t="shared" si="53"/>
        <v>0</v>
      </c>
      <c r="BE59" s="395">
        <f t="shared" si="53"/>
        <v>0</v>
      </c>
      <c r="BF59" s="395">
        <f t="shared" si="53"/>
        <v>0</v>
      </c>
      <c r="BG59" s="567">
        <f t="shared" si="53"/>
        <v>0</v>
      </c>
      <c r="BH59" s="46">
        <f t="shared" si="52"/>
        <v>134</v>
      </c>
      <c r="BP59" s="156"/>
    </row>
    <row r="60" spans="1:68" ht="44.25" customHeight="1" x14ac:dyDescent="0.25">
      <c r="A60" s="461" t="s">
        <v>81</v>
      </c>
      <c r="B60" s="445" t="s">
        <v>193</v>
      </c>
      <c r="C60" s="505" t="s">
        <v>226</v>
      </c>
      <c r="D60" s="68">
        <v>32</v>
      </c>
      <c r="E60" s="15">
        <f>F60-D60</f>
        <v>34</v>
      </c>
      <c r="F60" s="8">
        <f>H60+I60+N60+O60+Q60</f>
        <v>66</v>
      </c>
      <c r="G60" s="24">
        <v>36</v>
      </c>
      <c r="H60" s="8">
        <f t="shared" si="33"/>
        <v>2</v>
      </c>
      <c r="I60" s="8">
        <f>T60+Y60+AD60+AI60+AN60+AS60+AX60+BC60</f>
        <v>58</v>
      </c>
      <c r="J60" s="70">
        <f t="shared" si="2"/>
        <v>58</v>
      </c>
      <c r="K60" s="8">
        <f>I60-L60-M60</f>
        <v>22</v>
      </c>
      <c r="L60" s="515">
        <v>36</v>
      </c>
      <c r="M60" s="11"/>
      <c r="N60" s="8"/>
      <c r="O60" s="376">
        <f t="shared" ref="O60:O61" si="54">W60+AB60+AG60+AL60+AQ60+AV60+BA60+BF60</f>
        <v>3</v>
      </c>
      <c r="P60" s="382">
        <f t="shared" ref="P60:P61" si="55">U60+Z60+AE60+AJ60</f>
        <v>2</v>
      </c>
      <c r="Q60" s="376">
        <f>X60+AC60+AH60+AM60+AR60+AW60+BB60+BG60</f>
        <v>3</v>
      </c>
      <c r="R60" s="453">
        <v>32</v>
      </c>
      <c r="S60" s="254">
        <f t="shared" ref="S60:S61" si="56">T60+Y60+AD60+AI60+AN60+AS60</f>
        <v>58</v>
      </c>
      <c r="T60" s="240"/>
      <c r="U60" s="12"/>
      <c r="V60" s="11"/>
      <c r="W60" s="25"/>
      <c r="X60" s="230"/>
      <c r="Y60" s="378"/>
      <c r="Z60" s="12"/>
      <c r="AA60" s="523"/>
      <c r="AB60" s="188"/>
      <c r="AC60" s="143"/>
      <c r="AD60" s="550">
        <v>38</v>
      </c>
      <c r="AE60" s="12"/>
      <c r="AF60" s="11"/>
      <c r="AG60" s="188">
        <v>3</v>
      </c>
      <c r="AH60" s="233">
        <v>3</v>
      </c>
      <c r="AI60" s="470">
        <v>20</v>
      </c>
      <c r="AJ60" s="87">
        <v>2</v>
      </c>
      <c r="AK60" s="273"/>
      <c r="AL60" s="185"/>
      <c r="AM60" s="140"/>
      <c r="AN60" s="359"/>
      <c r="AO60" s="382"/>
      <c r="AP60" s="382"/>
      <c r="AQ60" s="382"/>
      <c r="AR60" s="383"/>
      <c r="AS60" s="360"/>
      <c r="AT60" s="382"/>
      <c r="AU60" s="382"/>
      <c r="AV60" s="382"/>
      <c r="AW60" s="384"/>
      <c r="AX60" s="385"/>
      <c r="AY60" s="382"/>
      <c r="AZ60" s="382"/>
      <c r="BA60" s="382"/>
      <c r="BB60" s="383"/>
      <c r="BC60" s="360"/>
      <c r="BD60" s="382"/>
      <c r="BE60" s="382"/>
      <c r="BF60" s="382"/>
      <c r="BG60" s="386"/>
      <c r="BH60" s="46">
        <f t="shared" si="52"/>
        <v>60</v>
      </c>
      <c r="BP60" s="156"/>
    </row>
    <row r="61" spans="1:68" ht="39.75" customHeight="1" x14ac:dyDescent="0.25">
      <c r="A61" s="461" t="s">
        <v>194</v>
      </c>
      <c r="B61" s="445" t="s">
        <v>195</v>
      </c>
      <c r="C61" s="505" t="s">
        <v>226</v>
      </c>
      <c r="D61" s="68">
        <v>46</v>
      </c>
      <c r="E61" s="15">
        <f>F61-D61</f>
        <v>34</v>
      </c>
      <c r="F61" s="8">
        <f>H61+I61+N61+O61+Q61</f>
        <v>80</v>
      </c>
      <c r="G61" s="24">
        <v>53</v>
      </c>
      <c r="H61" s="8">
        <f>U61+Z61+AE61+AJ61+AO61+AT61+AY61+BD61</f>
        <v>0</v>
      </c>
      <c r="I61" s="8">
        <f>T61+Y61+AD61+AI61+AN61+AS61+AX61+BC61</f>
        <v>74</v>
      </c>
      <c r="J61" s="70">
        <f t="shared" si="2"/>
        <v>74</v>
      </c>
      <c r="K61" s="8">
        <f>I61-L61-M61</f>
        <v>21</v>
      </c>
      <c r="L61" s="515">
        <v>53</v>
      </c>
      <c r="M61" s="11"/>
      <c r="N61" s="8"/>
      <c r="O61" s="376">
        <f t="shared" si="54"/>
        <v>3</v>
      </c>
      <c r="P61" s="382">
        <f t="shared" si="55"/>
        <v>0</v>
      </c>
      <c r="Q61" s="376">
        <f>X61+AC61+AH61+AM61+AR61+AW61+BB61+BG61</f>
        <v>3</v>
      </c>
      <c r="R61" s="453">
        <v>44</v>
      </c>
      <c r="S61" s="254">
        <f t="shared" si="56"/>
        <v>74</v>
      </c>
      <c r="T61" s="240"/>
      <c r="U61" s="12"/>
      <c r="V61" s="11"/>
      <c r="W61" s="25"/>
      <c r="X61" s="230"/>
      <c r="Y61" s="378"/>
      <c r="Z61" s="12"/>
      <c r="AA61" s="273"/>
      <c r="AB61" s="188"/>
      <c r="AC61" s="143"/>
      <c r="AD61" s="550">
        <v>40</v>
      </c>
      <c r="AE61" s="12"/>
      <c r="AF61" s="11"/>
      <c r="AG61" s="188">
        <v>3</v>
      </c>
      <c r="AH61" s="233">
        <v>3</v>
      </c>
      <c r="AI61" s="470">
        <v>34</v>
      </c>
      <c r="AJ61" s="12"/>
      <c r="AK61" s="273"/>
      <c r="AL61" s="185"/>
      <c r="AM61" s="140"/>
      <c r="AN61" s="359"/>
      <c r="AO61" s="382"/>
      <c r="AP61" s="382"/>
      <c r="AQ61" s="382"/>
      <c r="AR61" s="383"/>
      <c r="AS61" s="360"/>
      <c r="AT61" s="382"/>
      <c r="AU61" s="382"/>
      <c r="AV61" s="382"/>
      <c r="AW61" s="384"/>
      <c r="AX61" s="385"/>
      <c r="AY61" s="382"/>
      <c r="AZ61" s="382"/>
      <c r="BA61" s="382"/>
      <c r="BB61" s="383"/>
      <c r="BC61" s="360"/>
      <c r="BD61" s="382"/>
      <c r="BE61" s="382"/>
      <c r="BF61" s="382"/>
      <c r="BG61" s="386"/>
      <c r="BH61" s="46"/>
      <c r="BP61" s="156"/>
    </row>
    <row r="62" spans="1:68" ht="20.100000000000001" customHeight="1" x14ac:dyDescent="0.25">
      <c r="A62" s="422" t="s">
        <v>82</v>
      </c>
      <c r="B62" s="463" t="s">
        <v>83</v>
      </c>
      <c r="C62" s="506" t="s">
        <v>87</v>
      </c>
      <c r="D62" s="148">
        <v>180</v>
      </c>
      <c r="E62" s="423">
        <f t="shared" ref="E62:E64" si="57">F62-D62</f>
        <v>0</v>
      </c>
      <c r="F62" s="24">
        <f t="shared" ref="F62:F64" si="58">H62+I62+N62+O62+Q62</f>
        <v>180</v>
      </c>
      <c r="G62" s="24">
        <v>180</v>
      </c>
      <c r="H62" s="24">
        <f>U62+Z62+AE62+AJ62+AO62+AT62+AY62+BD62</f>
        <v>0</v>
      </c>
      <c r="I62" s="24">
        <f>T62+Y62+AD62+AI62+AN62+AS62+AX62+BC62</f>
        <v>0</v>
      </c>
      <c r="J62" s="24">
        <f t="shared" si="2"/>
        <v>0</v>
      </c>
      <c r="K62" s="24">
        <f t="shared" si="35"/>
        <v>0</v>
      </c>
      <c r="L62" s="24"/>
      <c r="M62" s="24"/>
      <c r="N62" s="24">
        <f>V62+AA62+AF62+AK62+AP62+AU62+AZ62+BE62</f>
        <v>180</v>
      </c>
      <c r="O62" s="24">
        <f>W62+AB62+AG62+AL62+AQ62+AV62</f>
        <v>0</v>
      </c>
      <c r="P62" s="24">
        <v>0</v>
      </c>
      <c r="Q62" s="24">
        <f>X62+AC62+AH62+AM62+AR62+AW62</f>
        <v>0</v>
      </c>
      <c r="R62" s="464">
        <v>180</v>
      </c>
      <c r="S62" s="424">
        <f>SUM(V62,AA62,AF62,AK62)</f>
        <v>180</v>
      </c>
      <c r="T62" s="425"/>
      <c r="U62" s="24"/>
      <c r="V62" s="24"/>
      <c r="W62" s="24"/>
      <c r="X62" s="426"/>
      <c r="Y62" s="427"/>
      <c r="Z62" s="24"/>
      <c r="AA62" s="24"/>
      <c r="AB62" s="444"/>
      <c r="AC62" s="428"/>
      <c r="AD62" s="427"/>
      <c r="AE62" s="24"/>
      <c r="AF62" s="69">
        <v>36</v>
      </c>
      <c r="AG62" s="424"/>
      <c r="AH62" s="426"/>
      <c r="AI62" s="427"/>
      <c r="AJ62" s="24"/>
      <c r="AK62" s="471">
        <v>144</v>
      </c>
      <c r="AL62" s="424"/>
      <c r="AM62" s="428"/>
      <c r="AN62" s="359"/>
      <c r="AO62" s="382"/>
      <c r="AP62" s="382"/>
      <c r="AQ62" s="382"/>
      <c r="AR62" s="383"/>
      <c r="AS62" s="360"/>
      <c r="AT62" s="382"/>
      <c r="AU62" s="382"/>
      <c r="AV62" s="382"/>
      <c r="AW62" s="384"/>
      <c r="AX62" s="385"/>
      <c r="AY62" s="382"/>
      <c r="AZ62" s="382"/>
      <c r="BA62" s="382"/>
      <c r="BB62" s="383"/>
      <c r="BC62" s="360"/>
      <c r="BD62" s="382"/>
      <c r="BE62" s="382"/>
      <c r="BF62" s="382"/>
      <c r="BG62" s="386"/>
      <c r="BH62" s="46">
        <f t="shared" si="52"/>
        <v>0</v>
      </c>
      <c r="BP62" s="156"/>
    </row>
    <row r="63" spans="1:68" ht="20.100000000000001" customHeight="1" x14ac:dyDescent="0.25">
      <c r="A63" s="422" t="s">
        <v>84</v>
      </c>
      <c r="B63" s="463" t="s">
        <v>104</v>
      </c>
      <c r="C63" s="506" t="s">
        <v>87</v>
      </c>
      <c r="D63" s="148">
        <v>288</v>
      </c>
      <c r="E63" s="423">
        <f t="shared" si="57"/>
        <v>14</v>
      </c>
      <c r="F63" s="24">
        <f>H63+I63+N63+O63+Q63</f>
        <v>302</v>
      </c>
      <c r="G63" s="24">
        <v>288</v>
      </c>
      <c r="H63" s="24">
        <f t="shared" si="33"/>
        <v>0</v>
      </c>
      <c r="I63" s="24">
        <f t="shared" si="34"/>
        <v>0</v>
      </c>
      <c r="J63" s="24">
        <f t="shared" si="2"/>
        <v>0</v>
      </c>
      <c r="K63" s="24">
        <f t="shared" si="35"/>
        <v>0</v>
      </c>
      <c r="L63" s="24"/>
      <c r="M63" s="24"/>
      <c r="N63" s="24">
        <f>V63+AA63+AF63+AK63+AP63+AU63+AZ63+BE63</f>
        <v>288</v>
      </c>
      <c r="O63" s="24">
        <f>W63+AB63+AG63+AL63+AQ63+AV63</f>
        <v>6</v>
      </c>
      <c r="P63" s="24">
        <v>0</v>
      </c>
      <c r="Q63" s="24">
        <f>X63+AC63+AH63+AM63+AR63+AW63</f>
        <v>8</v>
      </c>
      <c r="R63" s="464">
        <v>288</v>
      </c>
      <c r="S63" s="424">
        <f>SUM(V63,AA63,AF63,AK63)</f>
        <v>288</v>
      </c>
      <c r="T63" s="425"/>
      <c r="U63" s="24"/>
      <c r="V63" s="24"/>
      <c r="W63" s="24"/>
      <c r="X63" s="426"/>
      <c r="Y63" s="427"/>
      <c r="Z63" s="24"/>
      <c r="AA63" s="24"/>
      <c r="AB63" s="424"/>
      <c r="AC63" s="428"/>
      <c r="AD63" s="427"/>
      <c r="AE63" s="24"/>
      <c r="AF63" s="69">
        <v>72</v>
      </c>
      <c r="AG63" s="424"/>
      <c r="AH63" s="426"/>
      <c r="AI63" s="427"/>
      <c r="AJ63" s="24"/>
      <c r="AK63" s="472">
        <v>216</v>
      </c>
      <c r="AL63" s="549">
        <v>6</v>
      </c>
      <c r="AM63" s="553">
        <v>8</v>
      </c>
      <c r="AN63" s="359"/>
      <c r="AO63" s="382"/>
      <c r="AP63" s="382"/>
      <c r="AQ63" s="382"/>
      <c r="AR63" s="383"/>
      <c r="AS63" s="360"/>
      <c r="AT63" s="382"/>
      <c r="AU63" s="382"/>
      <c r="AV63" s="382"/>
      <c r="AW63" s="384"/>
      <c r="AX63" s="385"/>
      <c r="AY63" s="382"/>
      <c r="AZ63" s="382"/>
      <c r="BA63" s="382"/>
      <c r="BB63" s="383"/>
      <c r="BC63" s="360"/>
      <c r="BD63" s="382"/>
      <c r="BE63" s="382"/>
      <c r="BF63" s="382"/>
      <c r="BG63" s="386"/>
      <c r="BH63" s="46">
        <f t="shared" si="52"/>
        <v>0</v>
      </c>
      <c r="BP63" s="156"/>
    </row>
    <row r="64" spans="1:68" ht="20.100000000000001" customHeight="1" x14ac:dyDescent="0.25">
      <c r="A64" s="149" t="s">
        <v>27</v>
      </c>
      <c r="B64" s="150" t="s">
        <v>117</v>
      </c>
      <c r="C64" s="17"/>
      <c r="D64" s="14"/>
      <c r="E64" s="15">
        <f t="shared" si="57"/>
        <v>26</v>
      </c>
      <c r="F64" s="8">
        <f t="shared" si="58"/>
        <v>26</v>
      </c>
      <c r="G64" s="382"/>
      <c r="H64" s="8">
        <f t="shared" si="33"/>
        <v>0</v>
      </c>
      <c r="I64" s="8">
        <f t="shared" si="34"/>
        <v>0</v>
      </c>
      <c r="J64" s="70">
        <f t="shared" si="2"/>
        <v>0</v>
      </c>
      <c r="K64" s="8">
        <f t="shared" si="35"/>
        <v>0</v>
      </c>
      <c r="L64" s="11"/>
      <c r="M64" s="11"/>
      <c r="N64" s="8"/>
      <c r="O64" s="449">
        <f>SUM(O60:O63)</f>
        <v>12</v>
      </c>
      <c r="P64" s="449">
        <f>SUM(P60:P63)</f>
        <v>2</v>
      </c>
      <c r="Q64" s="449">
        <f>SUM(Q60:Q63)</f>
        <v>14</v>
      </c>
      <c r="R64" s="455"/>
      <c r="S64" s="254">
        <f t="shared" ref="S64:S65" si="59">T64+Y64+AD64+AI64+AN64+AS64</f>
        <v>0</v>
      </c>
      <c r="T64" s="240"/>
      <c r="U64" s="12"/>
      <c r="V64" s="11"/>
      <c r="W64" s="25"/>
      <c r="X64" s="230"/>
      <c r="Y64" s="360"/>
      <c r="Z64" s="12"/>
      <c r="AA64" s="273"/>
      <c r="AB64" s="185"/>
      <c r="AC64" s="140"/>
      <c r="AD64" s="133"/>
      <c r="AE64" s="12"/>
      <c r="AF64" s="11"/>
      <c r="AG64" s="185"/>
      <c r="AH64" s="230"/>
      <c r="AI64" s="133"/>
      <c r="AJ64" s="12"/>
      <c r="AK64" s="273"/>
      <c r="AL64" s="185"/>
      <c r="AM64" s="140"/>
      <c r="AN64" s="359"/>
      <c r="AO64" s="382"/>
      <c r="AP64" s="382"/>
      <c r="AQ64" s="382"/>
      <c r="AR64" s="383"/>
      <c r="AS64" s="360"/>
      <c r="AT64" s="382"/>
      <c r="AU64" s="382"/>
      <c r="AV64" s="382"/>
      <c r="AW64" s="384"/>
      <c r="AX64" s="385"/>
      <c r="AY64" s="382"/>
      <c r="AZ64" s="382"/>
      <c r="BA64" s="382"/>
      <c r="BB64" s="383"/>
      <c r="BC64" s="360"/>
      <c r="BD64" s="382"/>
      <c r="BE64" s="382"/>
      <c r="BF64" s="382"/>
      <c r="BG64" s="386"/>
      <c r="BH64" s="46">
        <f t="shared" si="52"/>
        <v>0</v>
      </c>
      <c r="BP64" s="156"/>
    </row>
    <row r="65" spans="1:68" ht="18.75" customHeight="1" x14ac:dyDescent="0.25">
      <c r="A65" s="77" t="s">
        <v>85</v>
      </c>
      <c r="B65" s="4" t="s">
        <v>86</v>
      </c>
      <c r="C65" s="1" t="s">
        <v>174</v>
      </c>
      <c r="D65" s="14"/>
      <c r="E65" s="86">
        <f>F65-D65</f>
        <v>0</v>
      </c>
      <c r="F65" s="8">
        <f>H65+I65+N65+O65+Q65</f>
        <v>0</v>
      </c>
      <c r="G65" s="382"/>
      <c r="H65" s="8">
        <f>U65+Z65+AE65+AJ65+AO65+AT65+AY65+BD65</f>
        <v>0</v>
      </c>
      <c r="I65" s="8">
        <f t="shared" si="34"/>
        <v>0</v>
      </c>
      <c r="J65" s="70">
        <f t="shared" si="2"/>
        <v>0</v>
      </c>
      <c r="K65" s="8">
        <f t="shared" si="35"/>
        <v>0</v>
      </c>
      <c r="L65" s="11"/>
      <c r="M65" s="8"/>
      <c r="N65" s="8"/>
      <c r="O65" s="449">
        <f>W65+AB65+AG65+AL65+AQ65+AV65+BA65+BF65</f>
        <v>0</v>
      </c>
      <c r="P65" s="442">
        <f t="shared" ref="P65" si="60">U65+Z65+AE65+AJ65</f>
        <v>0</v>
      </c>
      <c r="Q65" s="449">
        <f>X65+AC65+AH65+AM65+AR65+AW65+BB65+BG65</f>
        <v>0</v>
      </c>
      <c r="R65" s="455"/>
      <c r="S65" s="254">
        <f t="shared" si="59"/>
        <v>0</v>
      </c>
      <c r="T65" s="240"/>
      <c r="U65" s="12"/>
      <c r="V65" s="11"/>
      <c r="W65" s="25"/>
      <c r="X65" s="230"/>
      <c r="Y65" s="132"/>
      <c r="Z65" s="12"/>
      <c r="AA65" s="273"/>
      <c r="AB65" s="185"/>
      <c r="AC65" s="140"/>
      <c r="AD65" s="133"/>
      <c r="AE65" s="12"/>
      <c r="AF65" s="11"/>
      <c r="AG65" s="185"/>
      <c r="AH65" s="230"/>
      <c r="AI65" s="133"/>
      <c r="AJ65" s="12"/>
      <c r="AK65" s="273"/>
      <c r="AL65" s="185"/>
      <c r="AM65" s="140"/>
      <c r="AN65" s="359"/>
      <c r="AO65" s="382"/>
      <c r="AP65" s="382"/>
      <c r="AQ65" s="382"/>
      <c r="AR65" s="383"/>
      <c r="AS65" s="360"/>
      <c r="AT65" s="382"/>
      <c r="AU65" s="382"/>
      <c r="AV65" s="382"/>
      <c r="AW65" s="384"/>
      <c r="AX65" s="385"/>
      <c r="AY65" s="382"/>
      <c r="AZ65" s="382"/>
      <c r="BA65" s="382"/>
      <c r="BB65" s="383"/>
      <c r="BC65" s="360"/>
      <c r="BD65" s="382"/>
      <c r="BE65" s="382"/>
      <c r="BF65" s="382"/>
      <c r="BG65" s="386"/>
      <c r="BH65" s="46">
        <f t="shared" si="52"/>
        <v>0</v>
      </c>
      <c r="BP65" s="156"/>
    </row>
    <row r="66" spans="1:68" ht="67.5" customHeight="1" x14ac:dyDescent="0.25">
      <c r="A66" s="431" t="s">
        <v>221</v>
      </c>
      <c r="B66" s="539" t="s">
        <v>223</v>
      </c>
      <c r="C66" s="438"/>
      <c r="D66" s="439">
        <f>SUM(D67:D71)</f>
        <v>0</v>
      </c>
      <c r="E66" s="439">
        <f>SUM(E67:E72)</f>
        <v>232</v>
      </c>
      <c r="F66" s="440">
        <f>F67+F70+F71</f>
        <v>74</v>
      </c>
      <c r="G66" s="440">
        <f>SUM(G67:G72)</f>
        <v>174</v>
      </c>
      <c r="H66" s="440">
        <f t="shared" ref="H66:I66" si="61">SUM(H67:H72)</f>
        <v>0</v>
      </c>
      <c r="I66" s="440">
        <f t="shared" si="61"/>
        <v>60</v>
      </c>
      <c r="J66" s="433">
        <f>K66+L66+M66</f>
        <v>0</v>
      </c>
      <c r="K66" s="440">
        <f>SUM(K67:K72)</f>
        <v>0</v>
      </c>
      <c r="L66" s="440">
        <f t="shared" ref="L66:N66" si="62">SUM(L67:L72)</f>
        <v>0</v>
      </c>
      <c r="M66" s="440">
        <f t="shared" si="62"/>
        <v>0</v>
      </c>
      <c r="N66" s="440">
        <f t="shared" si="62"/>
        <v>144</v>
      </c>
      <c r="O66" s="438"/>
      <c r="P66" s="438"/>
      <c r="Q66" s="438"/>
      <c r="R66" s="440">
        <f>SUM(R67:R72)</f>
        <v>0</v>
      </c>
      <c r="S66" s="440">
        <f>SUM(S67:S72)</f>
        <v>204</v>
      </c>
      <c r="T66" s="544">
        <f>SUM(T67:T71)</f>
        <v>0</v>
      </c>
      <c r="U66" s="501">
        <f t="shared" ref="U66:AC66" si="63">SUM(U67:U71)</f>
        <v>0</v>
      </c>
      <c r="V66" s="501">
        <f t="shared" si="63"/>
        <v>0</v>
      </c>
      <c r="W66" s="501">
        <f t="shared" si="63"/>
        <v>0</v>
      </c>
      <c r="X66" s="499">
        <f t="shared" si="63"/>
        <v>0</v>
      </c>
      <c r="Y66" s="545">
        <f t="shared" si="63"/>
        <v>0</v>
      </c>
      <c r="Z66" s="440">
        <f t="shared" si="63"/>
        <v>0</v>
      </c>
      <c r="AA66" s="545">
        <f t="shared" si="63"/>
        <v>0</v>
      </c>
      <c r="AB66" s="501">
        <f t="shared" si="63"/>
        <v>0</v>
      </c>
      <c r="AC66" s="501">
        <f t="shared" si="63"/>
        <v>0</v>
      </c>
      <c r="AD66" s="498">
        <f>SUM(AD67:AD71)</f>
        <v>60</v>
      </c>
      <c r="AE66" s="500">
        <f t="shared" ref="AE66:AM66" si="64">SUM(AE67:AE71)</f>
        <v>0</v>
      </c>
      <c r="AF66" s="500">
        <f t="shared" si="64"/>
        <v>144</v>
      </c>
      <c r="AG66" s="500">
        <f t="shared" si="64"/>
        <v>10</v>
      </c>
      <c r="AH66" s="545">
        <f t="shared" si="64"/>
        <v>14</v>
      </c>
      <c r="AI66" s="546">
        <f t="shared" si="64"/>
        <v>0</v>
      </c>
      <c r="AJ66" s="500">
        <f t="shared" si="64"/>
        <v>0</v>
      </c>
      <c r="AK66" s="500">
        <f t="shared" si="64"/>
        <v>0</v>
      </c>
      <c r="AL66" s="500">
        <f t="shared" si="64"/>
        <v>0</v>
      </c>
      <c r="AM66" s="500">
        <f t="shared" si="64"/>
        <v>0</v>
      </c>
      <c r="AN66" s="401"/>
      <c r="AO66" s="402"/>
      <c r="AP66" s="402"/>
      <c r="AQ66" s="402"/>
      <c r="AR66" s="403"/>
      <c r="AS66" s="378"/>
      <c r="AT66" s="402"/>
      <c r="AU66" s="402"/>
      <c r="AV66" s="402"/>
      <c r="AW66" s="404"/>
      <c r="AX66" s="405"/>
      <c r="AY66" s="402"/>
      <c r="AZ66" s="402"/>
      <c r="BA66" s="402"/>
      <c r="BB66" s="403"/>
      <c r="BC66" s="406"/>
      <c r="BD66" s="402"/>
      <c r="BE66" s="402"/>
      <c r="BF66" s="402"/>
      <c r="BG66" s="407"/>
      <c r="BH66" s="547">
        <f t="shared" si="52"/>
        <v>60</v>
      </c>
      <c r="BI66" s="36"/>
      <c r="BJ66" s="36"/>
      <c r="BP66" s="156"/>
    </row>
    <row r="67" spans="1:68" ht="64.5" customHeight="1" x14ac:dyDescent="0.25">
      <c r="A67" s="461" t="s">
        <v>222</v>
      </c>
      <c r="B67" s="541" t="s">
        <v>223</v>
      </c>
      <c r="C67" s="378" t="s">
        <v>69</v>
      </c>
      <c r="D67" s="554" t="s">
        <v>225</v>
      </c>
      <c r="E67" s="555">
        <f>F67-D67</f>
        <v>60</v>
      </c>
      <c r="F67" s="376">
        <f>H67+I67+N67+O67+Q67</f>
        <v>60</v>
      </c>
      <c r="G67" s="24">
        <v>30</v>
      </c>
      <c r="H67" s="376">
        <f t="shared" ref="H67" si="65">U67+Z67+AE67+AJ67+AO67+AT67+AY67+BD67</f>
        <v>0</v>
      </c>
      <c r="I67" s="382">
        <f>T67+Y67+AD67+AI67+AN67+AS67+AX67+BC67</f>
        <v>60</v>
      </c>
      <c r="J67" s="540">
        <f t="shared" si="2"/>
        <v>0</v>
      </c>
      <c r="K67" s="402"/>
      <c r="L67" s="402"/>
      <c r="M67" s="402"/>
      <c r="N67" s="376"/>
      <c r="O67" s="402"/>
      <c r="P67" s="402"/>
      <c r="Q67" s="402"/>
      <c r="R67" s="453">
        <v>0</v>
      </c>
      <c r="S67" s="254">
        <f t="shared" ref="S67" si="66">T67+Y67+AD67+AI67+AN67+AS67</f>
        <v>60</v>
      </c>
      <c r="T67" s="401"/>
      <c r="U67" s="402"/>
      <c r="V67" s="402"/>
      <c r="W67" s="551"/>
      <c r="X67" s="232"/>
      <c r="Y67" s="406"/>
      <c r="Z67" s="402"/>
      <c r="AA67" s="402"/>
      <c r="AB67" s="551"/>
      <c r="AC67" s="552"/>
      <c r="AD67" s="441">
        <v>60</v>
      </c>
      <c r="AE67" s="402"/>
      <c r="AF67" s="402"/>
      <c r="AG67" s="188">
        <v>4</v>
      </c>
      <c r="AH67" s="233">
        <v>6</v>
      </c>
      <c r="AI67" s="406"/>
      <c r="AJ67" s="402"/>
      <c r="AK67" s="402"/>
      <c r="AL67" s="551"/>
      <c r="AM67" s="552"/>
      <c r="AN67" s="401"/>
      <c r="AO67" s="402"/>
      <c r="AP67" s="402"/>
      <c r="AQ67" s="402"/>
      <c r="AR67" s="403"/>
      <c r="AS67" s="378"/>
      <c r="AT67" s="402"/>
      <c r="AU67" s="402"/>
      <c r="AV67" s="402"/>
      <c r="AW67" s="404"/>
      <c r="AX67" s="405"/>
      <c r="AY67" s="402"/>
      <c r="AZ67" s="402"/>
      <c r="BA67" s="402"/>
      <c r="BB67" s="403"/>
      <c r="BC67" s="406"/>
      <c r="BD67" s="402"/>
      <c r="BE67" s="402"/>
      <c r="BF67" s="402"/>
      <c r="BG67" s="407"/>
      <c r="BH67" s="46"/>
      <c r="BI67" s="36"/>
      <c r="BJ67" s="36"/>
      <c r="BP67" s="156"/>
    </row>
    <row r="68" spans="1:68" ht="21" customHeight="1" x14ac:dyDescent="0.25">
      <c r="A68" s="537" t="s">
        <v>220</v>
      </c>
      <c r="B68" s="538" t="s">
        <v>83</v>
      </c>
      <c r="C68" s="531"/>
      <c r="D68" s="532"/>
      <c r="E68" s="423">
        <f>F68-D68</f>
        <v>72</v>
      </c>
      <c r="F68" s="24">
        <f t="shared" ref="F68" si="67">H68+I68+N68+O68+Q68</f>
        <v>72</v>
      </c>
      <c r="G68" s="24">
        <v>72</v>
      </c>
      <c r="H68" s="24">
        <f>U68+Z68+AE68+AJ68+AO68+AT68+AY68+BD68</f>
        <v>0</v>
      </c>
      <c r="I68" s="24">
        <f>T68+Y68+AD68+AI68+AN68+AS68+AX68+BC68</f>
        <v>0</v>
      </c>
      <c r="J68" s="24"/>
      <c r="K68" s="530"/>
      <c r="L68" s="530"/>
      <c r="M68" s="530"/>
      <c r="N68" s="69">
        <f>V68+AA68+AF68+AK68+AP68+AU68+AZ68+BE68</f>
        <v>72</v>
      </c>
      <c r="O68" s="24">
        <f>W68+AB68+AG68+AL68+AQ68+AV68</f>
        <v>0</v>
      </c>
      <c r="P68" s="24">
        <v>0</v>
      </c>
      <c r="Q68" s="24">
        <f>X68+AC68+AH68+AM68+AR68+AW68</f>
        <v>0</v>
      </c>
      <c r="R68" s="464">
        <v>0</v>
      </c>
      <c r="S68" s="424">
        <f>SUM(V68,AA68,AF68,AK68)</f>
        <v>72</v>
      </c>
      <c r="T68" s="534"/>
      <c r="U68" s="530"/>
      <c r="V68" s="530"/>
      <c r="W68" s="530"/>
      <c r="X68" s="535"/>
      <c r="Y68" s="531"/>
      <c r="Z68" s="530"/>
      <c r="AA68" s="530"/>
      <c r="AB68" s="530"/>
      <c r="AC68" s="536"/>
      <c r="AD68" s="531"/>
      <c r="AE68" s="530"/>
      <c r="AF68" s="471">
        <v>72</v>
      </c>
      <c r="AG68" s="533"/>
      <c r="AH68" s="535"/>
      <c r="AI68" s="531"/>
      <c r="AJ68" s="530"/>
      <c r="AK68" s="530"/>
      <c r="AL68" s="530"/>
      <c r="AM68" s="536"/>
      <c r="AN68" s="401"/>
      <c r="AO68" s="402"/>
      <c r="AP68" s="402"/>
      <c r="AQ68" s="402"/>
      <c r="AR68" s="403"/>
      <c r="AS68" s="378"/>
      <c r="AT68" s="402"/>
      <c r="AU68" s="402"/>
      <c r="AV68" s="402"/>
      <c r="AW68" s="404"/>
      <c r="AX68" s="405"/>
      <c r="AY68" s="402"/>
      <c r="AZ68" s="402"/>
      <c r="BA68" s="402"/>
      <c r="BB68" s="403"/>
      <c r="BC68" s="406"/>
      <c r="BD68" s="402"/>
      <c r="BE68" s="402"/>
      <c r="BF68" s="402"/>
      <c r="BG68" s="407"/>
      <c r="BH68" s="46"/>
      <c r="BI68" s="36"/>
      <c r="BJ68" s="36"/>
      <c r="BP68" s="156"/>
    </row>
    <row r="69" spans="1:68" ht="21.75" customHeight="1" x14ac:dyDescent="0.25">
      <c r="A69" s="537" t="s">
        <v>84</v>
      </c>
      <c r="B69" s="538" t="s">
        <v>104</v>
      </c>
      <c r="C69" s="531"/>
      <c r="D69" s="532"/>
      <c r="E69" s="423">
        <f>F69-D69</f>
        <v>86</v>
      </c>
      <c r="F69" s="24">
        <f>H69+I69+N69+O69+Q69</f>
        <v>86</v>
      </c>
      <c r="G69" s="24">
        <v>72</v>
      </c>
      <c r="H69" s="24">
        <f>U69+Z69+AE69+AJ69+AO69+AT69+AY69+BD69</f>
        <v>0</v>
      </c>
      <c r="I69" s="24">
        <f>T69+Y69+AD69+AI69+AN69+AS69+AX69+BC69</f>
        <v>0</v>
      </c>
      <c r="J69" s="24"/>
      <c r="K69" s="530"/>
      <c r="L69" s="530"/>
      <c r="M69" s="530"/>
      <c r="N69" s="69">
        <f>V69+AA69+AF69+AK69+AP69+AU69+AZ69+BE69</f>
        <v>72</v>
      </c>
      <c r="O69" s="24">
        <f>W69+AB69+AG69+AL69+AQ69+AV69</f>
        <v>6</v>
      </c>
      <c r="P69" s="24">
        <v>0</v>
      </c>
      <c r="Q69" s="24">
        <f>X69+AC69+AH69+AM69+AR69+AW69</f>
        <v>8</v>
      </c>
      <c r="R69" s="464">
        <v>0</v>
      </c>
      <c r="S69" s="424">
        <f>SUM(V69,AA69,AF69,AK69)</f>
        <v>72</v>
      </c>
      <c r="T69" s="534"/>
      <c r="U69" s="530"/>
      <c r="V69" s="530"/>
      <c r="W69" s="530"/>
      <c r="X69" s="535"/>
      <c r="Y69" s="531"/>
      <c r="Z69" s="530"/>
      <c r="AA69" s="530"/>
      <c r="AB69" s="530"/>
      <c r="AC69" s="536"/>
      <c r="AD69" s="531"/>
      <c r="AE69" s="530"/>
      <c r="AF69" s="471">
        <v>72</v>
      </c>
      <c r="AG69" s="549">
        <v>6</v>
      </c>
      <c r="AH69" s="548">
        <v>8</v>
      </c>
      <c r="AI69" s="531"/>
      <c r="AJ69" s="530"/>
      <c r="AK69" s="530"/>
      <c r="AL69" s="530"/>
      <c r="AM69" s="536"/>
      <c r="AN69" s="401"/>
      <c r="AO69" s="402"/>
      <c r="AP69" s="402"/>
      <c r="AQ69" s="402"/>
      <c r="AR69" s="403"/>
      <c r="AS69" s="378"/>
      <c r="AT69" s="402"/>
      <c r="AU69" s="402"/>
      <c r="AV69" s="402"/>
      <c r="AW69" s="404"/>
      <c r="AX69" s="405"/>
      <c r="AY69" s="402"/>
      <c r="AZ69" s="402"/>
      <c r="BA69" s="402"/>
      <c r="BB69" s="403"/>
      <c r="BC69" s="406"/>
      <c r="BD69" s="402"/>
      <c r="BE69" s="402"/>
      <c r="BF69" s="402"/>
      <c r="BG69" s="407"/>
      <c r="BH69" s="46"/>
      <c r="BI69" s="36"/>
      <c r="BJ69" s="36"/>
      <c r="BP69" s="156"/>
    </row>
    <row r="70" spans="1:68" ht="18.75" customHeight="1" x14ac:dyDescent="0.25">
      <c r="A70" s="149" t="s">
        <v>27</v>
      </c>
      <c r="B70" s="150" t="s">
        <v>117</v>
      </c>
      <c r="C70" s="406"/>
      <c r="D70" s="569"/>
      <c r="E70" s="417">
        <f t="shared" ref="E70" si="68">F70-D70</f>
        <v>14</v>
      </c>
      <c r="F70" s="382">
        <f t="shared" ref="F70" si="69">H70+I70+N70+O70+Q70</f>
        <v>14</v>
      </c>
      <c r="G70" s="376"/>
      <c r="H70" s="402"/>
      <c r="I70" s="402"/>
      <c r="J70" s="540"/>
      <c r="K70" s="402"/>
      <c r="L70" s="402"/>
      <c r="M70" s="402"/>
      <c r="N70" s="376"/>
      <c r="O70" s="449">
        <f>SUM(O66:O69)</f>
        <v>6</v>
      </c>
      <c r="P70" s="449">
        <f>SUM(P66:P69)</f>
        <v>0</v>
      </c>
      <c r="Q70" s="449">
        <f>SUM(Q66:Q69)</f>
        <v>8</v>
      </c>
      <c r="R70" s="457"/>
      <c r="S70" s="255"/>
      <c r="T70" s="401"/>
      <c r="U70" s="402"/>
      <c r="V70" s="402"/>
      <c r="W70" s="402"/>
      <c r="X70" s="403"/>
      <c r="Y70" s="406"/>
      <c r="Z70" s="402"/>
      <c r="AA70" s="402"/>
      <c r="AB70" s="402"/>
      <c r="AC70" s="407"/>
      <c r="AD70" s="406"/>
      <c r="AE70" s="402"/>
      <c r="AF70" s="402"/>
      <c r="AG70" s="405"/>
      <c r="AH70" s="403"/>
      <c r="AI70" s="406"/>
      <c r="AJ70" s="402"/>
      <c r="AK70" s="402"/>
      <c r="AL70" s="402"/>
      <c r="AM70" s="407"/>
      <c r="AN70" s="401"/>
      <c r="AO70" s="402"/>
      <c r="AP70" s="402"/>
      <c r="AQ70" s="402"/>
      <c r="AR70" s="403"/>
      <c r="AS70" s="378"/>
      <c r="AT70" s="402"/>
      <c r="AU70" s="402"/>
      <c r="AV70" s="402"/>
      <c r="AW70" s="404"/>
      <c r="AX70" s="405"/>
      <c r="AY70" s="402"/>
      <c r="AZ70" s="402"/>
      <c r="BA70" s="402"/>
      <c r="BB70" s="403"/>
      <c r="BC70" s="406"/>
      <c r="BD70" s="402"/>
      <c r="BE70" s="402"/>
      <c r="BF70" s="402"/>
      <c r="BG70" s="407"/>
      <c r="BH70" s="46"/>
      <c r="BI70" s="36"/>
      <c r="BJ70" s="36"/>
      <c r="BP70" s="156"/>
    </row>
    <row r="71" spans="1:68" ht="18" customHeight="1" x14ac:dyDescent="0.25">
      <c r="A71" s="77" t="s">
        <v>85</v>
      </c>
      <c r="B71" s="4" t="s">
        <v>86</v>
      </c>
      <c r="C71" s="406"/>
      <c r="D71" s="569"/>
      <c r="E71" s="417">
        <f>F71-D71</f>
        <v>0</v>
      </c>
      <c r="F71" s="382">
        <f>H71+I71+N71+O71+Q71</f>
        <v>0</v>
      </c>
      <c r="G71" s="376"/>
      <c r="H71" s="402"/>
      <c r="I71" s="402"/>
      <c r="J71" s="540"/>
      <c r="K71" s="402"/>
      <c r="L71" s="402"/>
      <c r="M71" s="402"/>
      <c r="N71" s="376"/>
      <c r="O71" s="449">
        <f>W71+AB71+AG71+AL71+AQ71+AV71+BA71+BF71</f>
        <v>0</v>
      </c>
      <c r="P71" s="449">
        <f t="shared" ref="P71" si="70">U71+Z71+AE71+AJ71</f>
        <v>0</v>
      </c>
      <c r="Q71" s="449">
        <f>X71+AC71+AH71+AM71+AR71+AW71+BB71+BG71</f>
        <v>0</v>
      </c>
      <c r="R71" s="457"/>
      <c r="S71" s="255"/>
      <c r="T71" s="401"/>
      <c r="U71" s="402"/>
      <c r="V71" s="402"/>
      <c r="W71" s="402"/>
      <c r="X71" s="403"/>
      <c r="Y71" s="406"/>
      <c r="Z71" s="402"/>
      <c r="AA71" s="402"/>
      <c r="AB71" s="402"/>
      <c r="AC71" s="407"/>
      <c r="AD71" s="406"/>
      <c r="AE71" s="402"/>
      <c r="AF71" s="402"/>
      <c r="AG71" s="405"/>
      <c r="AH71" s="403"/>
      <c r="AI71" s="406"/>
      <c r="AJ71" s="402"/>
      <c r="AK71" s="402"/>
      <c r="AL71" s="402"/>
      <c r="AM71" s="407"/>
      <c r="AN71" s="401"/>
      <c r="AO71" s="402"/>
      <c r="AP71" s="402"/>
      <c r="AQ71" s="402"/>
      <c r="AR71" s="403"/>
      <c r="AS71" s="378"/>
      <c r="AT71" s="402"/>
      <c r="AU71" s="402"/>
      <c r="AV71" s="402"/>
      <c r="AW71" s="404"/>
      <c r="AX71" s="405"/>
      <c r="AY71" s="402"/>
      <c r="AZ71" s="402"/>
      <c r="BA71" s="402"/>
      <c r="BB71" s="403"/>
      <c r="BC71" s="406"/>
      <c r="BD71" s="402"/>
      <c r="BE71" s="402"/>
      <c r="BF71" s="402"/>
      <c r="BG71" s="407"/>
      <c r="BH71" s="46"/>
      <c r="BI71" s="36"/>
      <c r="BJ71" s="36"/>
      <c r="BP71" s="156"/>
    </row>
    <row r="72" spans="1:68" ht="31.5" x14ac:dyDescent="0.25">
      <c r="A72" s="147"/>
      <c r="B72" s="20" t="s">
        <v>215</v>
      </c>
      <c r="C72" s="20"/>
      <c r="D72" s="68">
        <v>108</v>
      </c>
      <c r="E72" s="15"/>
      <c r="F72" s="146">
        <f>O72+P72+Q72</f>
        <v>124</v>
      </c>
      <c r="G72" s="376"/>
      <c r="H72" s="81"/>
      <c r="I72" s="81"/>
      <c r="J72" s="70">
        <f t="shared" ref="J72:J80" si="71">K72+L72+M72</f>
        <v>0</v>
      </c>
      <c r="K72" s="81"/>
      <c r="L72" s="81"/>
      <c r="M72" s="81"/>
      <c r="N72" s="80"/>
      <c r="O72" s="146">
        <f>O18+O38</f>
        <v>58</v>
      </c>
      <c r="P72" s="146">
        <f>P18+P38</f>
        <v>4</v>
      </c>
      <c r="Q72" s="146">
        <f>Q18+Q38</f>
        <v>62</v>
      </c>
      <c r="R72" s="456"/>
      <c r="S72" s="189"/>
      <c r="T72" s="314"/>
      <c r="U72" s="315"/>
      <c r="V72" s="316"/>
      <c r="W72" s="76">
        <f>W18+W38</f>
        <v>0</v>
      </c>
      <c r="X72" s="317">
        <f>X18+X38</f>
        <v>0</v>
      </c>
      <c r="Y72" s="318"/>
      <c r="Z72" s="315"/>
      <c r="AA72" s="316"/>
      <c r="AB72" s="76">
        <f>AB18+AB38</f>
        <v>36</v>
      </c>
      <c r="AC72" s="319">
        <f>AC18+AC38</f>
        <v>36</v>
      </c>
      <c r="AD72" s="318"/>
      <c r="AE72" s="315"/>
      <c r="AF72" s="316"/>
      <c r="AG72" s="186">
        <f>AG18+AG38</f>
        <v>16</v>
      </c>
      <c r="AH72" s="317">
        <f>AH18+AH38</f>
        <v>20</v>
      </c>
      <c r="AI72" s="318"/>
      <c r="AJ72" s="315"/>
      <c r="AK72" s="316"/>
      <c r="AL72" s="76">
        <f>AL18+AL38</f>
        <v>16</v>
      </c>
      <c r="AM72" s="319">
        <f>AM18+AM38</f>
        <v>20</v>
      </c>
      <c r="AN72" s="408"/>
      <c r="AO72" s="409"/>
      <c r="AP72" s="409"/>
      <c r="AQ72" s="395"/>
      <c r="AR72" s="396"/>
      <c r="AS72" s="410"/>
      <c r="AT72" s="409"/>
      <c r="AU72" s="409"/>
      <c r="AV72" s="395"/>
      <c r="AW72" s="398"/>
      <c r="AX72" s="411"/>
      <c r="AY72" s="409"/>
      <c r="AZ72" s="409"/>
      <c r="BA72" s="395"/>
      <c r="BB72" s="396"/>
      <c r="BC72" s="410"/>
      <c r="BD72" s="409"/>
      <c r="BE72" s="409"/>
      <c r="BF72" s="395"/>
      <c r="BG72" s="567"/>
      <c r="BH72" s="46">
        <f t="shared" si="52"/>
        <v>0</v>
      </c>
      <c r="BI72" s="36"/>
      <c r="BJ72" s="36"/>
      <c r="BP72" s="156"/>
    </row>
    <row r="73" spans="1:68" ht="31.15" customHeight="1" x14ac:dyDescent="0.25">
      <c r="A73" s="587" t="s">
        <v>115</v>
      </c>
      <c r="B73" s="588"/>
      <c r="C73" s="562"/>
      <c r="D73" s="78"/>
      <c r="E73" s="79"/>
      <c r="F73" s="21">
        <f>T73+Y73+AD73+AI73+AN73+AS73+AX73+BC73</f>
        <v>2185</v>
      </c>
      <c r="G73" s="376"/>
      <c r="H73" s="81"/>
      <c r="I73" s="21"/>
      <c r="J73" s="70">
        <f t="shared" si="71"/>
        <v>0</v>
      </c>
      <c r="K73" s="81"/>
      <c r="L73" s="81"/>
      <c r="M73" s="81"/>
      <c r="N73" s="21"/>
      <c r="O73" s="81"/>
      <c r="P73" s="81"/>
      <c r="Q73" s="81"/>
      <c r="R73" s="457"/>
      <c r="S73" s="255"/>
      <c r="T73" s="321">
        <f>T18+T38</f>
        <v>612</v>
      </c>
      <c r="U73" s="315"/>
      <c r="V73" s="316"/>
      <c r="W73" s="322"/>
      <c r="X73" s="323"/>
      <c r="Y73" s="324">
        <f>Y18+Y38</f>
        <v>787</v>
      </c>
      <c r="Z73" s="315"/>
      <c r="AA73" s="320"/>
      <c r="AB73" s="325"/>
      <c r="AC73" s="326"/>
      <c r="AD73" s="324">
        <f>AD18+AD38</f>
        <v>360</v>
      </c>
      <c r="AE73" s="315"/>
      <c r="AF73" s="316"/>
      <c r="AG73" s="325"/>
      <c r="AH73" s="323"/>
      <c r="AI73" s="324">
        <f>AI18+AI38</f>
        <v>426</v>
      </c>
      <c r="AJ73" s="315"/>
      <c r="AK73" s="320"/>
      <c r="AL73" s="325"/>
      <c r="AM73" s="326"/>
      <c r="AN73" s="394"/>
      <c r="AO73" s="409"/>
      <c r="AP73" s="409"/>
      <c r="AQ73" s="409"/>
      <c r="AR73" s="412"/>
      <c r="AS73" s="397"/>
      <c r="AT73" s="409"/>
      <c r="AU73" s="409"/>
      <c r="AV73" s="409"/>
      <c r="AW73" s="413"/>
      <c r="AX73" s="411"/>
      <c r="AY73" s="409"/>
      <c r="AZ73" s="409"/>
      <c r="BA73" s="409"/>
      <c r="BB73" s="412"/>
      <c r="BC73" s="410"/>
      <c r="BD73" s="409"/>
      <c r="BE73" s="409"/>
      <c r="BF73" s="409"/>
      <c r="BG73" s="414"/>
      <c r="BH73" s="46">
        <f>SUM(T73:AM73)</f>
        <v>2185</v>
      </c>
      <c r="BI73" s="83"/>
      <c r="BJ73" s="83"/>
      <c r="BK73" s="114"/>
      <c r="BP73" s="156"/>
    </row>
    <row r="74" spans="1:68" ht="31.15" customHeight="1" x14ac:dyDescent="0.25">
      <c r="A74" s="587" t="s">
        <v>173</v>
      </c>
      <c r="B74" s="588"/>
      <c r="C74" s="562"/>
      <c r="D74" s="78"/>
      <c r="E74" s="79"/>
      <c r="F74" s="146">
        <f>N76</f>
        <v>612</v>
      </c>
      <c r="G74" s="376"/>
      <c r="H74" s="81"/>
      <c r="I74" s="21"/>
      <c r="J74" s="70">
        <f t="shared" si="71"/>
        <v>0</v>
      </c>
      <c r="K74" s="81"/>
      <c r="L74" s="81"/>
      <c r="M74" s="81"/>
      <c r="N74" s="21"/>
      <c r="O74" s="81"/>
      <c r="P74" s="81"/>
      <c r="Q74" s="81"/>
      <c r="R74" s="457"/>
      <c r="S74" s="255"/>
      <c r="T74" s="321"/>
      <c r="U74" s="315"/>
      <c r="V74" s="146">
        <f>V62+V63</f>
        <v>0</v>
      </c>
      <c r="W74" s="322"/>
      <c r="X74" s="323"/>
      <c r="Y74" s="324"/>
      <c r="Z74" s="315"/>
      <c r="AA74" s="328">
        <f>AA62+AA63</f>
        <v>0</v>
      </c>
      <c r="AB74" s="325"/>
      <c r="AC74" s="326"/>
      <c r="AD74" s="324"/>
      <c r="AE74" s="315"/>
      <c r="AF74" s="146">
        <f>AF62+AF63</f>
        <v>108</v>
      </c>
      <c r="AG74" s="325"/>
      <c r="AH74" s="323"/>
      <c r="AI74" s="324"/>
      <c r="AJ74" s="315"/>
      <c r="AK74" s="328">
        <f>AK62+AK63</f>
        <v>360</v>
      </c>
      <c r="AL74" s="325"/>
      <c r="AM74" s="326"/>
      <c r="AN74" s="394"/>
      <c r="AO74" s="409"/>
      <c r="AP74" s="409"/>
      <c r="AQ74" s="409"/>
      <c r="AR74" s="412"/>
      <c r="AS74" s="397"/>
      <c r="AT74" s="409"/>
      <c r="AU74" s="409"/>
      <c r="AV74" s="409"/>
      <c r="AW74" s="413"/>
      <c r="AX74" s="411"/>
      <c r="AY74" s="409"/>
      <c r="AZ74" s="409"/>
      <c r="BA74" s="409"/>
      <c r="BB74" s="412"/>
      <c r="BC74" s="410"/>
      <c r="BD74" s="409"/>
      <c r="BE74" s="409"/>
      <c r="BF74" s="409"/>
      <c r="BG74" s="414"/>
      <c r="BH74" s="46">
        <f t="shared" ref="BH74:BH76" si="72">SUM(T74:AM74)</f>
        <v>468</v>
      </c>
      <c r="BI74" s="83"/>
      <c r="BJ74" s="83"/>
      <c r="BK74" s="114"/>
      <c r="BP74" s="156"/>
    </row>
    <row r="75" spans="1:68" x14ac:dyDescent="0.25">
      <c r="A75" s="587" t="s">
        <v>172</v>
      </c>
      <c r="B75" s="588"/>
      <c r="C75" s="562"/>
      <c r="D75" s="78"/>
      <c r="E75" s="79"/>
      <c r="F75" s="146">
        <v>2</v>
      </c>
      <c r="G75" s="376"/>
      <c r="H75" s="21"/>
      <c r="I75" s="81"/>
      <c r="J75" s="70">
        <f t="shared" si="71"/>
        <v>0</v>
      </c>
      <c r="K75" s="81"/>
      <c r="L75" s="81"/>
      <c r="M75" s="81"/>
      <c r="N75" s="21"/>
      <c r="O75" s="81"/>
      <c r="P75" s="81"/>
      <c r="Q75" s="81"/>
      <c r="R75" s="457"/>
      <c r="S75" s="255"/>
      <c r="T75" s="314"/>
      <c r="U75" s="327">
        <f>U18+U38</f>
        <v>0</v>
      </c>
      <c r="V75" s="146"/>
      <c r="W75" s="322"/>
      <c r="X75" s="323"/>
      <c r="Y75" s="324"/>
      <c r="Z75" s="327">
        <f>Z18+Z38</f>
        <v>5</v>
      </c>
      <c r="AA75" s="328"/>
      <c r="AB75" s="186"/>
      <c r="AC75" s="326"/>
      <c r="AD75" s="324"/>
      <c r="AE75" s="327">
        <f>AE18+AE38</f>
        <v>0</v>
      </c>
      <c r="AF75" s="146"/>
      <c r="AG75" s="186"/>
      <c r="AH75" s="323"/>
      <c r="AI75" s="324"/>
      <c r="AJ75" s="556">
        <f>AJ18+AJ38</f>
        <v>6</v>
      </c>
      <c r="AK75" s="328"/>
      <c r="AL75" s="186"/>
      <c r="AM75" s="326"/>
      <c r="AN75" s="394"/>
      <c r="AO75" s="395"/>
      <c r="AP75" s="395"/>
      <c r="AQ75" s="395"/>
      <c r="AR75" s="412"/>
      <c r="AS75" s="397"/>
      <c r="AT75" s="395"/>
      <c r="AU75" s="395"/>
      <c r="AV75" s="395"/>
      <c r="AW75" s="413"/>
      <c r="AX75" s="411"/>
      <c r="AY75" s="409"/>
      <c r="AZ75" s="409"/>
      <c r="BA75" s="409"/>
      <c r="BB75" s="412"/>
      <c r="BC75" s="410"/>
      <c r="BD75" s="409"/>
      <c r="BE75" s="409"/>
      <c r="BF75" s="409"/>
      <c r="BG75" s="414"/>
      <c r="BH75" s="46">
        <f t="shared" si="72"/>
        <v>11</v>
      </c>
      <c r="BI75" s="83"/>
      <c r="BJ75" s="83"/>
      <c r="BK75" s="114"/>
      <c r="BP75" s="156"/>
    </row>
    <row r="76" spans="1:68" x14ac:dyDescent="0.25">
      <c r="A76" s="608" t="s">
        <v>88</v>
      </c>
      <c r="B76" s="609"/>
      <c r="C76" s="561"/>
      <c r="D76" s="68">
        <v>4212</v>
      </c>
      <c r="E76" s="79"/>
      <c r="F76" s="146">
        <f>SUM(F72:F75)</f>
        <v>2923</v>
      </c>
      <c r="G76" s="148">
        <f>G18+G38</f>
        <v>1316</v>
      </c>
      <c r="H76" s="80">
        <f>H18+H38</f>
        <v>11</v>
      </c>
      <c r="I76" s="80">
        <f>I18+I38</f>
        <v>2185</v>
      </c>
      <c r="J76" s="70">
        <f t="shared" si="71"/>
        <v>2125</v>
      </c>
      <c r="K76" s="80">
        <f t="shared" ref="K76:Q76" si="73">K18+K38</f>
        <v>1123</v>
      </c>
      <c r="L76" s="80">
        <f t="shared" si="73"/>
        <v>1002</v>
      </c>
      <c r="M76" s="80">
        <f t="shared" si="73"/>
        <v>0</v>
      </c>
      <c r="N76" s="80">
        <f t="shared" si="73"/>
        <v>612</v>
      </c>
      <c r="O76" s="80">
        <f t="shared" si="73"/>
        <v>58</v>
      </c>
      <c r="P76" s="80">
        <f t="shared" si="73"/>
        <v>4</v>
      </c>
      <c r="Q76" s="80">
        <f t="shared" si="73"/>
        <v>62</v>
      </c>
      <c r="R76" s="458"/>
      <c r="S76" s="189"/>
      <c r="T76" s="610">
        <f>T73+U75+V74+W72+X72</f>
        <v>612</v>
      </c>
      <c r="U76" s="611"/>
      <c r="V76" s="611"/>
      <c r="W76" s="611"/>
      <c r="X76" s="612"/>
      <c r="Y76" s="613">
        <f>Y73+Z75+AA74+AB72+AC72</f>
        <v>864</v>
      </c>
      <c r="Z76" s="611"/>
      <c r="AA76" s="611"/>
      <c r="AB76" s="611"/>
      <c r="AC76" s="614"/>
      <c r="AD76" s="610">
        <f>AD73+AE75+AF74+AG72+AH72</f>
        <v>504</v>
      </c>
      <c r="AE76" s="611"/>
      <c r="AF76" s="611"/>
      <c r="AG76" s="611"/>
      <c r="AH76" s="612"/>
      <c r="AI76" s="613">
        <f>AI73+AJ75+AK74+AL72+AM72</f>
        <v>828</v>
      </c>
      <c r="AJ76" s="611"/>
      <c r="AK76" s="611"/>
      <c r="AL76" s="611"/>
      <c r="AM76" s="614"/>
      <c r="AN76" s="592">
        <f>AN73+AO75+AQ72+AR72</f>
        <v>0</v>
      </c>
      <c r="AO76" s="590"/>
      <c r="AP76" s="590"/>
      <c r="AQ76" s="590"/>
      <c r="AR76" s="593"/>
      <c r="AS76" s="589">
        <f>AS73+AT75+AV72+AW72</f>
        <v>0</v>
      </c>
      <c r="AT76" s="590"/>
      <c r="AU76" s="590"/>
      <c r="AV76" s="590"/>
      <c r="AW76" s="591"/>
      <c r="AX76" s="592">
        <f>AX73+AY75+BA72+BB72</f>
        <v>0</v>
      </c>
      <c r="AY76" s="590"/>
      <c r="AZ76" s="590"/>
      <c r="BA76" s="590"/>
      <c r="BB76" s="593"/>
      <c r="BC76" s="589">
        <f>BC73+BD75+BF72+BG72</f>
        <v>0</v>
      </c>
      <c r="BD76" s="590"/>
      <c r="BE76" s="590"/>
      <c r="BF76" s="590"/>
      <c r="BG76" s="591"/>
      <c r="BH76" s="46">
        <f t="shared" si="72"/>
        <v>2808</v>
      </c>
      <c r="BI76" s="83"/>
      <c r="BJ76" s="169"/>
      <c r="BK76" s="114"/>
      <c r="BP76" s="156"/>
    </row>
    <row r="77" spans="1:68" ht="47.25" x14ac:dyDescent="0.25">
      <c r="A77" s="84" t="s">
        <v>89</v>
      </c>
      <c r="B77" s="85" t="s">
        <v>211</v>
      </c>
      <c r="C77" s="85"/>
      <c r="D77" s="68">
        <v>36</v>
      </c>
      <c r="E77" s="86">
        <v>0</v>
      </c>
      <c r="F77" s="214">
        <v>36</v>
      </c>
      <c r="G77" s="376"/>
      <c r="H77" s="84"/>
      <c r="I77" s="214"/>
      <c r="J77" s="70">
        <f t="shared" si="71"/>
        <v>0</v>
      </c>
      <c r="K77" s="84"/>
      <c r="L77" s="84"/>
      <c r="M77" s="84"/>
      <c r="N77" s="84"/>
      <c r="O77" s="84"/>
      <c r="P77" s="84"/>
      <c r="Q77" s="84"/>
      <c r="R77" s="457"/>
      <c r="S77" s="255"/>
      <c r="T77" s="243"/>
      <c r="U77" s="82"/>
      <c r="V77" s="81"/>
      <c r="W77" s="25"/>
      <c r="X77" s="232"/>
      <c r="Y77" s="568"/>
      <c r="Z77" s="82"/>
      <c r="AA77" s="271"/>
      <c r="AB77" s="187"/>
      <c r="AC77" s="142"/>
      <c r="AD77" s="568"/>
      <c r="AE77" s="82"/>
      <c r="AF77" s="81"/>
      <c r="AG77" s="187"/>
      <c r="AH77" s="232"/>
      <c r="AI77" s="568"/>
      <c r="AJ77" s="82"/>
      <c r="AK77" s="564">
        <v>36</v>
      </c>
      <c r="AL77" s="187"/>
      <c r="AM77" s="142"/>
      <c r="AN77" s="401"/>
      <c r="AO77" s="402"/>
      <c r="AP77" s="402"/>
      <c r="AQ77" s="402"/>
      <c r="AR77" s="403"/>
      <c r="AS77" s="378"/>
      <c r="AT77" s="376"/>
      <c r="AU77" s="376"/>
      <c r="AV77" s="376"/>
      <c r="AW77" s="379"/>
      <c r="AX77" s="380"/>
      <c r="AY77" s="376"/>
      <c r="AZ77" s="376"/>
      <c r="BA77" s="376"/>
      <c r="BB77" s="377"/>
      <c r="BC77" s="378"/>
      <c r="BD77" s="376"/>
      <c r="BE77" s="376"/>
      <c r="BF77" s="376"/>
      <c r="BG77" s="381"/>
      <c r="BH77" s="46">
        <f t="shared" si="52"/>
        <v>0</v>
      </c>
      <c r="BI77" s="83"/>
      <c r="BJ77" s="83"/>
      <c r="BK77" s="114"/>
      <c r="BP77" s="156"/>
    </row>
    <row r="78" spans="1:68" x14ac:dyDescent="0.25">
      <c r="A78" s="603" t="s">
        <v>90</v>
      </c>
      <c r="B78" s="604"/>
      <c r="C78" s="568"/>
      <c r="D78" s="68">
        <f>SUM(D76:D77)</f>
        <v>4248</v>
      </c>
      <c r="E78" s="79"/>
      <c r="F78" s="519">
        <f>SUM(F76:F77)</f>
        <v>2959</v>
      </c>
      <c r="G78" s="376"/>
      <c r="H78" s="21"/>
      <c r="I78" s="21"/>
      <c r="J78" s="70">
        <f t="shared" si="71"/>
        <v>0</v>
      </c>
      <c r="K78" s="21"/>
      <c r="L78" s="21"/>
      <c r="M78" s="21"/>
      <c r="N78" s="21"/>
      <c r="O78" s="21"/>
      <c r="P78" s="21"/>
      <c r="Q78" s="21"/>
      <c r="R78" s="454"/>
      <c r="S78" s="256"/>
      <c r="T78" s="260"/>
      <c r="U78" s="82"/>
      <c r="V78" s="81"/>
      <c r="W78" s="25"/>
      <c r="X78" s="232"/>
      <c r="Y78" s="568"/>
      <c r="Z78" s="82"/>
      <c r="AA78" s="271"/>
      <c r="AB78" s="187"/>
      <c r="AC78" s="142"/>
      <c r="AD78" s="568"/>
      <c r="AE78" s="82"/>
      <c r="AF78" s="81"/>
      <c r="AG78" s="187"/>
      <c r="AH78" s="232"/>
      <c r="AI78" s="568"/>
      <c r="AJ78" s="82"/>
      <c r="AK78" s="564"/>
      <c r="AL78" s="187"/>
      <c r="AM78" s="142"/>
      <c r="AN78" s="401"/>
      <c r="AO78" s="402"/>
      <c r="AP78" s="402"/>
      <c r="AQ78" s="402"/>
      <c r="AR78" s="403"/>
      <c r="AS78" s="378"/>
      <c r="AT78" s="376"/>
      <c r="AU78" s="376"/>
      <c r="AV78" s="376"/>
      <c r="AW78" s="379"/>
      <c r="AX78" s="380"/>
      <c r="AY78" s="376"/>
      <c r="AZ78" s="376"/>
      <c r="BA78" s="376"/>
      <c r="BB78" s="377"/>
      <c r="BC78" s="378"/>
      <c r="BD78" s="376"/>
      <c r="BE78" s="376"/>
      <c r="BF78" s="376"/>
      <c r="BG78" s="381"/>
      <c r="BH78" s="46">
        <f t="shared" si="52"/>
        <v>0</v>
      </c>
      <c r="BI78" s="83"/>
      <c r="BJ78" s="83"/>
      <c r="BK78" s="83"/>
      <c r="BP78" s="156"/>
    </row>
    <row r="79" spans="1:68" x14ac:dyDescent="0.25">
      <c r="A79" s="84"/>
      <c r="B79" s="88" t="s">
        <v>92</v>
      </c>
      <c r="C79" s="88"/>
      <c r="D79" s="78"/>
      <c r="E79" s="79"/>
      <c r="F79" s="214"/>
      <c r="G79" s="376"/>
      <c r="H79" s="214"/>
      <c r="I79" s="214"/>
      <c r="J79" s="70">
        <f t="shared" si="71"/>
        <v>0</v>
      </c>
      <c r="K79" s="214"/>
      <c r="L79" s="214"/>
      <c r="M79" s="214"/>
      <c r="N79" s="214"/>
      <c r="O79" s="214"/>
      <c r="P79" s="214"/>
      <c r="Q79" s="214"/>
      <c r="R79" s="454"/>
      <c r="S79" s="256"/>
      <c r="T79" s="244"/>
      <c r="U79" s="87"/>
      <c r="V79" s="21"/>
      <c r="W79" s="25"/>
      <c r="X79" s="233"/>
      <c r="Y79" s="135"/>
      <c r="Z79" s="87"/>
      <c r="AA79" s="564"/>
      <c r="AB79" s="188"/>
      <c r="AC79" s="143"/>
      <c r="AD79" s="135"/>
      <c r="AE79" s="87"/>
      <c r="AF79" s="21"/>
      <c r="AG79" s="188"/>
      <c r="AH79" s="233"/>
      <c r="AI79" s="135"/>
      <c r="AJ79" s="87"/>
      <c r="AK79" s="564"/>
      <c r="AL79" s="188"/>
      <c r="AM79" s="143"/>
      <c r="AN79" s="375"/>
      <c r="AO79" s="376"/>
      <c r="AP79" s="376"/>
      <c r="AQ79" s="376"/>
      <c r="AR79" s="377"/>
      <c r="AS79" s="360" t="s">
        <v>91</v>
      </c>
      <c r="AT79" s="382"/>
      <c r="AU79" s="382"/>
      <c r="AV79" s="382"/>
      <c r="AW79" s="384"/>
      <c r="AX79" s="385"/>
      <c r="AY79" s="382"/>
      <c r="AZ79" s="382"/>
      <c r="BA79" s="382"/>
      <c r="BB79" s="383"/>
      <c r="BC79" s="360"/>
      <c r="BD79" s="382"/>
      <c r="BE79" s="382"/>
      <c r="BF79" s="382"/>
      <c r="BG79" s="386"/>
      <c r="BH79" s="46">
        <f>T79+U79+Y79+Z79+AD79+AE79+AI79+AJ79+AN12</f>
        <v>0</v>
      </c>
      <c r="BI79" s="83"/>
      <c r="BJ79" s="83"/>
      <c r="BK79" s="83"/>
    </row>
    <row r="80" spans="1:68" hidden="1" x14ac:dyDescent="0.25">
      <c r="A80" s="91"/>
      <c r="B80" s="92"/>
      <c r="C80" s="115"/>
      <c r="D80" s="117"/>
      <c r="E80" s="118"/>
      <c r="F80" s="98"/>
      <c r="G80" s="98"/>
      <c r="H80" s="119"/>
      <c r="I80" s="120"/>
      <c r="J80" s="11">
        <f t="shared" si="71"/>
        <v>0</v>
      </c>
      <c r="K80" s="93"/>
      <c r="L80" s="94"/>
      <c r="M80" s="94"/>
      <c r="N80" s="94"/>
      <c r="O80" s="94" t="s">
        <v>106</v>
      </c>
      <c r="P80" s="94"/>
      <c r="Q80" s="95"/>
      <c r="R80" s="197"/>
      <c r="S80" s="257"/>
      <c r="T80" s="245">
        <v>16</v>
      </c>
      <c r="U80" s="87"/>
      <c r="V80" s="21"/>
      <c r="W80" s="25"/>
      <c r="X80" s="233"/>
      <c r="Y80" s="95">
        <v>23</v>
      </c>
      <c r="Z80" s="87"/>
      <c r="AA80" s="564"/>
      <c r="AB80" s="188"/>
      <c r="AC80" s="143"/>
      <c r="AD80" s="95">
        <v>16</v>
      </c>
      <c r="AE80" s="87"/>
      <c r="AF80" s="21"/>
      <c r="AG80" s="188"/>
      <c r="AH80" s="233"/>
      <c r="AI80" s="95">
        <v>16</v>
      </c>
      <c r="AJ80" s="87"/>
      <c r="AK80" s="564"/>
      <c r="AL80" s="188"/>
      <c r="AM80" s="143"/>
      <c r="AN80" s="375">
        <v>17</v>
      </c>
      <c r="AO80" s="376"/>
      <c r="AP80" s="376"/>
      <c r="AQ80" s="376"/>
      <c r="AR80" s="377"/>
      <c r="AS80" s="378">
        <v>5</v>
      </c>
      <c r="AT80" s="376"/>
      <c r="AU80" s="376"/>
      <c r="AV80" s="376"/>
      <c r="AW80" s="379"/>
      <c r="AX80" s="380"/>
      <c r="AY80" s="376"/>
      <c r="AZ80" s="376"/>
      <c r="BA80" s="376"/>
      <c r="BB80" s="377"/>
      <c r="BC80" s="378"/>
      <c r="BD80" s="376"/>
      <c r="BE80" s="376"/>
      <c r="BF80" s="376"/>
      <c r="BG80" s="381"/>
      <c r="BH80" s="46">
        <f t="shared" si="52"/>
        <v>93</v>
      </c>
      <c r="BI80" s="83"/>
      <c r="BJ80" s="83"/>
      <c r="BK80" s="83"/>
    </row>
    <row r="81" spans="1:68" ht="20.100000000000001" customHeight="1" x14ac:dyDescent="0.25">
      <c r="A81" s="96" t="s">
        <v>93</v>
      </c>
      <c r="B81" s="97"/>
      <c r="C81" s="116"/>
      <c r="D81" s="117"/>
      <c r="E81" s="118"/>
      <c r="F81" s="98"/>
      <c r="G81" s="98"/>
      <c r="H81" s="119"/>
      <c r="I81" s="605" t="s">
        <v>94</v>
      </c>
      <c r="J81" s="121"/>
      <c r="K81" s="584" t="s">
        <v>95</v>
      </c>
      <c r="L81" s="585"/>
      <c r="M81" s="585"/>
      <c r="N81" s="585"/>
      <c r="O81" s="585"/>
      <c r="P81" s="585"/>
      <c r="Q81" s="586"/>
      <c r="R81" s="459"/>
      <c r="S81" s="258"/>
      <c r="T81" s="339">
        <f>T73</f>
        <v>612</v>
      </c>
      <c r="U81" s="87"/>
      <c r="V81" s="21"/>
      <c r="W81" s="25"/>
      <c r="X81" s="233"/>
      <c r="Y81" s="340">
        <f>Y73</f>
        <v>787</v>
      </c>
      <c r="Z81" s="87"/>
      <c r="AA81" s="564"/>
      <c r="AB81" s="188"/>
      <c r="AC81" s="143"/>
      <c r="AD81" s="341">
        <f>AD73</f>
        <v>360</v>
      </c>
      <c r="AE81" s="87"/>
      <c r="AF81" s="21"/>
      <c r="AG81" s="188"/>
      <c r="AH81" s="233"/>
      <c r="AI81" s="341">
        <f>AI73</f>
        <v>426</v>
      </c>
      <c r="AJ81" s="12"/>
      <c r="AK81" s="564"/>
      <c r="AL81" s="188"/>
      <c r="AM81" s="143"/>
      <c r="AN81" s="415"/>
      <c r="AO81" s="395"/>
      <c r="AP81" s="395"/>
      <c r="AQ81" s="376"/>
      <c r="AR81" s="377"/>
      <c r="AS81" s="416"/>
      <c r="AT81" s="417"/>
      <c r="AU81" s="417"/>
      <c r="AV81" s="417"/>
      <c r="AW81" s="418"/>
      <c r="AX81" s="419"/>
      <c r="AY81" s="417"/>
      <c r="AZ81" s="417"/>
      <c r="BA81" s="417"/>
      <c r="BB81" s="420"/>
      <c r="BC81" s="416"/>
      <c r="BD81" s="417"/>
      <c r="BE81" s="417"/>
      <c r="BF81" s="417"/>
      <c r="BG81" s="421"/>
      <c r="BH81" s="447">
        <f>SUM(T81:AW81)</f>
        <v>2185</v>
      </c>
      <c r="BI81" s="83"/>
      <c r="BJ81" s="83"/>
      <c r="BK81" s="83"/>
    </row>
    <row r="82" spans="1:68" ht="20.100000000000001" customHeight="1" x14ac:dyDescent="0.25">
      <c r="A82" s="99" t="s">
        <v>212</v>
      </c>
      <c r="B82" s="100"/>
      <c r="C82" s="102"/>
      <c r="D82" s="118"/>
      <c r="E82" s="118"/>
      <c r="F82" s="45"/>
      <c r="G82" s="45"/>
      <c r="H82" s="122"/>
      <c r="I82" s="606"/>
      <c r="J82" s="123"/>
      <c r="K82" s="584" t="s">
        <v>96</v>
      </c>
      <c r="L82" s="585"/>
      <c r="M82" s="585"/>
      <c r="N82" s="585"/>
      <c r="O82" s="585"/>
      <c r="P82" s="585"/>
      <c r="Q82" s="586"/>
      <c r="R82" s="459"/>
      <c r="S82" s="258"/>
      <c r="T82" s="240">
        <f>V62</f>
        <v>0</v>
      </c>
      <c r="U82" s="87"/>
      <c r="V82" s="21"/>
      <c r="W82" s="25"/>
      <c r="X82" s="233"/>
      <c r="Y82" s="132">
        <f>AA62</f>
        <v>0</v>
      </c>
      <c r="Z82" s="87"/>
      <c r="AA82" s="564"/>
      <c r="AB82" s="188"/>
      <c r="AC82" s="143"/>
      <c r="AD82" s="240">
        <f>AF62</f>
        <v>36</v>
      </c>
      <c r="AE82" s="87"/>
      <c r="AF82" s="21"/>
      <c r="AG82" s="188"/>
      <c r="AH82" s="233"/>
      <c r="AI82" s="132">
        <f>AK62</f>
        <v>144</v>
      </c>
      <c r="AJ82" s="87"/>
      <c r="AK82" s="564"/>
      <c r="AL82" s="188"/>
      <c r="AM82" s="143"/>
      <c r="AN82" s="359"/>
      <c r="AO82" s="395"/>
      <c r="AP82" s="395"/>
      <c r="AQ82" s="376"/>
      <c r="AR82" s="377"/>
      <c r="AS82" s="360"/>
      <c r="AT82" s="417"/>
      <c r="AU82" s="417"/>
      <c r="AV82" s="417"/>
      <c r="AW82" s="418"/>
      <c r="AX82" s="419"/>
      <c r="AY82" s="417"/>
      <c r="AZ82" s="417"/>
      <c r="BA82" s="417"/>
      <c r="BB82" s="420"/>
      <c r="BC82" s="360"/>
      <c r="BD82" s="382"/>
      <c r="BE82" s="382"/>
      <c r="BF82" s="382"/>
      <c r="BG82" s="386"/>
      <c r="BH82" s="345">
        <f t="shared" ref="BH82:BH89" si="74">SUM(T82:AW82)</f>
        <v>180</v>
      </c>
      <c r="BI82" s="83"/>
      <c r="BJ82" s="83"/>
      <c r="BK82" s="83"/>
    </row>
    <row r="83" spans="1:68" ht="20.100000000000001" customHeight="1" x14ac:dyDescent="0.25">
      <c r="A83" s="101" t="s">
        <v>213</v>
      </c>
      <c r="B83" s="102"/>
      <c r="C83" s="102"/>
      <c r="D83" s="118"/>
      <c r="E83" s="118"/>
      <c r="F83" s="45"/>
      <c r="G83" s="45"/>
      <c r="H83" s="122"/>
      <c r="I83" s="606"/>
      <c r="J83" s="123"/>
      <c r="K83" s="584" t="s">
        <v>97</v>
      </c>
      <c r="L83" s="585"/>
      <c r="M83" s="585"/>
      <c r="N83" s="585"/>
      <c r="O83" s="585"/>
      <c r="P83" s="585"/>
      <c r="Q83" s="586"/>
      <c r="R83" s="459"/>
      <c r="S83" s="258"/>
      <c r="T83" s="240">
        <f>V63</f>
        <v>0</v>
      </c>
      <c r="U83" s="87"/>
      <c r="V83" s="21"/>
      <c r="W83" s="25"/>
      <c r="X83" s="188"/>
      <c r="Y83" s="543">
        <f>AA63</f>
        <v>0</v>
      </c>
      <c r="Z83" s="87"/>
      <c r="AA83" s="564"/>
      <c r="AB83" s="188"/>
      <c r="AC83" s="143"/>
      <c r="AD83" s="240">
        <f>AF63</f>
        <v>72</v>
      </c>
      <c r="AE83" s="87"/>
      <c r="AF83" s="21"/>
      <c r="AG83" s="188"/>
      <c r="AH83" s="188"/>
      <c r="AI83" s="543">
        <f>AK63</f>
        <v>216</v>
      </c>
      <c r="AJ83" s="87"/>
      <c r="AK83" s="564"/>
      <c r="AL83" s="188"/>
      <c r="AM83" s="143"/>
      <c r="AN83" s="359"/>
      <c r="AO83" s="395"/>
      <c r="AP83" s="395"/>
      <c r="AQ83" s="376"/>
      <c r="AR83" s="377"/>
      <c r="AS83" s="360"/>
      <c r="AT83" s="417"/>
      <c r="AU83" s="417"/>
      <c r="AV83" s="417"/>
      <c r="AW83" s="418"/>
      <c r="AX83" s="419"/>
      <c r="AY83" s="417"/>
      <c r="AZ83" s="417"/>
      <c r="BA83" s="417"/>
      <c r="BB83" s="420"/>
      <c r="BC83" s="360"/>
      <c r="BD83" s="382"/>
      <c r="BE83" s="382"/>
      <c r="BF83" s="382"/>
      <c r="BG83" s="386"/>
      <c r="BH83" s="345">
        <f t="shared" si="74"/>
        <v>288</v>
      </c>
      <c r="BI83" s="83"/>
      <c r="BJ83" s="83"/>
      <c r="BK83" s="83"/>
    </row>
    <row r="84" spans="1:68" s="90" customFormat="1" ht="15.75" hidden="1" customHeight="1" x14ac:dyDescent="0.25">
      <c r="A84" s="103"/>
      <c r="B84" s="103"/>
      <c r="C84" s="102"/>
      <c r="D84" s="118"/>
      <c r="E84" s="118"/>
      <c r="F84" s="45"/>
      <c r="G84" s="45"/>
      <c r="H84" s="122"/>
      <c r="I84" s="606"/>
      <c r="J84" s="563"/>
      <c r="K84" s="594" t="s">
        <v>98</v>
      </c>
      <c r="L84" s="595"/>
      <c r="M84" s="89"/>
      <c r="N84" s="89"/>
      <c r="O84" s="89"/>
      <c r="P84" s="89"/>
      <c r="Q84" s="89"/>
      <c r="R84" s="454"/>
      <c r="S84" s="256"/>
      <c r="T84" s="246"/>
      <c r="U84" s="87"/>
      <c r="V84" s="21"/>
      <c r="W84" s="25"/>
      <c r="X84" s="233"/>
      <c r="Y84" s="136"/>
      <c r="Z84" s="89"/>
      <c r="AA84" s="564"/>
      <c r="AB84" s="188"/>
      <c r="AC84" s="144"/>
      <c r="AD84" s="136"/>
      <c r="AE84" s="89"/>
      <c r="AF84" s="21"/>
      <c r="AG84" s="188"/>
      <c r="AH84" s="235"/>
      <c r="AI84" s="136"/>
      <c r="AJ84" s="89"/>
      <c r="AK84" s="564"/>
      <c r="AL84" s="188"/>
      <c r="AM84" s="144"/>
      <c r="AN84" s="375"/>
      <c r="AO84" s="376"/>
      <c r="AP84" s="376"/>
      <c r="AQ84" s="376"/>
      <c r="AR84" s="377"/>
      <c r="AS84" s="378"/>
      <c r="AT84" s="376"/>
      <c r="AU84" s="376"/>
      <c r="AV84" s="376"/>
      <c r="AW84" s="379"/>
      <c r="AX84" s="380"/>
      <c r="AY84" s="376"/>
      <c r="AZ84" s="376"/>
      <c r="BA84" s="376"/>
      <c r="BB84" s="420"/>
      <c r="BC84" s="378"/>
      <c r="BD84" s="376"/>
      <c r="BE84" s="376"/>
      <c r="BF84" s="376"/>
      <c r="BG84" s="381"/>
      <c r="BH84" s="170">
        <f t="shared" si="74"/>
        <v>0</v>
      </c>
      <c r="BI84" s="83"/>
      <c r="BJ84" s="83"/>
      <c r="BK84" s="83"/>
      <c r="BP84" s="157"/>
    </row>
    <row r="85" spans="1:68" s="90" customFormat="1" hidden="1" x14ac:dyDescent="0.25">
      <c r="A85" s="103"/>
      <c r="B85" s="103"/>
      <c r="C85" s="102"/>
      <c r="D85" s="118"/>
      <c r="E85" s="118"/>
      <c r="F85" s="45"/>
      <c r="G85" s="45"/>
      <c r="H85" s="122"/>
      <c r="I85" s="606"/>
      <c r="J85" s="563"/>
      <c r="K85" s="596" t="s">
        <v>8</v>
      </c>
      <c r="L85" s="596"/>
      <c r="M85" s="89"/>
      <c r="N85" s="89"/>
      <c r="O85" s="89"/>
      <c r="P85" s="89"/>
      <c r="Q85" s="89"/>
      <c r="R85" s="454"/>
      <c r="S85" s="256"/>
      <c r="T85" s="246"/>
      <c r="U85" s="87"/>
      <c r="V85" s="21"/>
      <c r="W85" s="25"/>
      <c r="X85" s="233"/>
      <c r="Y85" s="136"/>
      <c r="Z85" s="89"/>
      <c r="AA85" s="564"/>
      <c r="AB85" s="188"/>
      <c r="AC85" s="144"/>
      <c r="AD85" s="136"/>
      <c r="AE85" s="89"/>
      <c r="AF85" s="21"/>
      <c r="AG85" s="188"/>
      <c r="AH85" s="235"/>
      <c r="AI85" s="136"/>
      <c r="AJ85" s="89"/>
      <c r="AK85" s="564"/>
      <c r="AL85" s="188"/>
      <c r="AM85" s="144"/>
      <c r="AN85" s="375"/>
      <c r="AO85" s="376"/>
      <c r="AP85" s="376"/>
      <c r="AQ85" s="376"/>
      <c r="AR85" s="377"/>
      <c r="AS85" s="378"/>
      <c r="AT85" s="376"/>
      <c r="AU85" s="376"/>
      <c r="AV85" s="376"/>
      <c r="AW85" s="379"/>
      <c r="AX85" s="380"/>
      <c r="AY85" s="376"/>
      <c r="AZ85" s="376"/>
      <c r="BA85" s="376"/>
      <c r="BB85" s="420"/>
      <c r="BC85" s="378"/>
      <c r="BD85" s="376"/>
      <c r="BE85" s="376"/>
      <c r="BF85" s="376"/>
      <c r="BG85" s="381"/>
      <c r="BH85" s="170">
        <f t="shared" si="74"/>
        <v>0</v>
      </c>
      <c r="BI85" s="83"/>
      <c r="BJ85" s="83"/>
      <c r="BK85" s="83"/>
      <c r="BP85" s="157"/>
    </row>
    <row r="86" spans="1:68" s="90" customFormat="1" hidden="1" x14ac:dyDescent="0.25">
      <c r="A86" s="103"/>
      <c r="B86" s="103"/>
      <c r="C86" s="102"/>
      <c r="D86" s="118"/>
      <c r="E86" s="118"/>
      <c r="F86" s="45"/>
      <c r="G86" s="45"/>
      <c r="H86" s="122"/>
      <c r="I86" s="606"/>
      <c r="J86" s="563"/>
      <c r="K86" s="596" t="s">
        <v>99</v>
      </c>
      <c r="L86" s="596"/>
      <c r="M86" s="89"/>
      <c r="N86" s="89"/>
      <c r="O86" s="89"/>
      <c r="P86" s="89"/>
      <c r="Q86" s="89"/>
      <c r="R86" s="454"/>
      <c r="S86" s="256"/>
      <c r="T86" s="246"/>
      <c r="U86" s="87"/>
      <c r="V86" s="21"/>
      <c r="W86" s="25"/>
      <c r="X86" s="233"/>
      <c r="Y86" s="136"/>
      <c r="Z86" s="89"/>
      <c r="AA86" s="564"/>
      <c r="AB86" s="188"/>
      <c r="AC86" s="144"/>
      <c r="AD86" s="136"/>
      <c r="AE86" s="89"/>
      <c r="AF86" s="21"/>
      <c r="AG86" s="188"/>
      <c r="AH86" s="235"/>
      <c r="AI86" s="136"/>
      <c r="AJ86" s="89"/>
      <c r="AK86" s="564"/>
      <c r="AL86" s="188"/>
      <c r="AM86" s="144"/>
      <c r="AN86" s="375"/>
      <c r="AO86" s="376"/>
      <c r="AP86" s="376"/>
      <c r="AQ86" s="376"/>
      <c r="AR86" s="377"/>
      <c r="AS86" s="378"/>
      <c r="AT86" s="376"/>
      <c r="AU86" s="376"/>
      <c r="AV86" s="376"/>
      <c r="AW86" s="379"/>
      <c r="AX86" s="380"/>
      <c r="AY86" s="376"/>
      <c r="AZ86" s="376"/>
      <c r="BA86" s="376"/>
      <c r="BB86" s="420"/>
      <c r="BC86" s="378"/>
      <c r="BD86" s="376"/>
      <c r="BE86" s="376"/>
      <c r="BF86" s="376"/>
      <c r="BG86" s="381"/>
      <c r="BH86" s="170">
        <f t="shared" si="74"/>
        <v>0</v>
      </c>
      <c r="BI86" s="83"/>
      <c r="BJ86" s="83"/>
      <c r="BK86" s="83"/>
      <c r="BP86" s="157"/>
    </row>
    <row r="87" spans="1:68" s="90" customFormat="1" hidden="1" x14ac:dyDescent="0.25">
      <c r="A87" s="104"/>
      <c r="B87" s="103"/>
      <c r="C87" s="102"/>
      <c r="D87" s="118"/>
      <c r="E87" s="118"/>
      <c r="F87" s="45"/>
      <c r="G87" s="45"/>
      <c r="H87" s="122"/>
      <c r="I87" s="606"/>
      <c r="J87" s="563"/>
      <c r="K87" s="596" t="s">
        <v>94</v>
      </c>
      <c r="L87" s="596"/>
      <c r="M87" s="89"/>
      <c r="N87" s="89"/>
      <c r="O87" s="89"/>
      <c r="P87" s="89"/>
      <c r="Q87" s="89"/>
      <c r="R87" s="454"/>
      <c r="S87" s="256"/>
      <c r="T87" s="246"/>
      <c r="U87" s="87"/>
      <c r="V87" s="21"/>
      <c r="W87" s="25"/>
      <c r="X87" s="233"/>
      <c r="Y87" s="136"/>
      <c r="Z87" s="89"/>
      <c r="AA87" s="564"/>
      <c r="AB87" s="188"/>
      <c r="AC87" s="144"/>
      <c r="AD87" s="136"/>
      <c r="AE87" s="89"/>
      <c r="AF87" s="21"/>
      <c r="AG87" s="188"/>
      <c r="AH87" s="235"/>
      <c r="AI87" s="136"/>
      <c r="AJ87" s="89"/>
      <c r="AK87" s="564"/>
      <c r="AL87" s="188"/>
      <c r="AM87" s="144"/>
      <c r="AN87" s="375"/>
      <c r="AO87" s="376"/>
      <c r="AP87" s="376"/>
      <c r="AQ87" s="376"/>
      <c r="AR87" s="377"/>
      <c r="AS87" s="378"/>
      <c r="AT87" s="376"/>
      <c r="AU87" s="376"/>
      <c r="AV87" s="376"/>
      <c r="AW87" s="379"/>
      <c r="AX87" s="380"/>
      <c r="AY87" s="376"/>
      <c r="AZ87" s="376"/>
      <c r="BA87" s="376"/>
      <c r="BB87" s="420"/>
      <c r="BC87" s="378"/>
      <c r="BD87" s="376"/>
      <c r="BE87" s="376"/>
      <c r="BF87" s="376"/>
      <c r="BG87" s="381"/>
      <c r="BH87" s="170">
        <f t="shared" si="74"/>
        <v>0</v>
      </c>
      <c r="BI87" s="83"/>
      <c r="BJ87" s="83"/>
      <c r="BK87" s="83"/>
      <c r="BP87" s="157"/>
    </row>
    <row r="88" spans="1:68" ht="20.100000000000001" customHeight="1" x14ac:dyDescent="0.25">
      <c r="A88" s="105"/>
      <c r="B88" s="102"/>
      <c r="C88" s="102"/>
      <c r="D88" s="118"/>
      <c r="E88" s="118"/>
      <c r="F88" s="45"/>
      <c r="G88" s="45"/>
      <c r="H88" s="122"/>
      <c r="I88" s="606"/>
      <c r="J88" s="123"/>
      <c r="K88" s="584" t="s">
        <v>112</v>
      </c>
      <c r="L88" s="585"/>
      <c r="M88" s="585"/>
      <c r="N88" s="585"/>
      <c r="O88" s="585"/>
      <c r="P88" s="585"/>
      <c r="Q88" s="586"/>
      <c r="R88" s="459"/>
      <c r="S88" s="258"/>
      <c r="T88" s="508">
        <v>0</v>
      </c>
      <c r="U88" s="12"/>
      <c r="V88" s="11"/>
      <c r="W88" s="25"/>
      <c r="X88" s="230"/>
      <c r="Y88" s="509">
        <v>6</v>
      </c>
      <c r="Z88" s="12"/>
      <c r="AA88" s="273"/>
      <c r="AB88" s="185"/>
      <c r="AC88" s="140"/>
      <c r="AD88" s="509">
        <v>0</v>
      </c>
      <c r="AE88" s="12"/>
      <c r="AF88" s="11"/>
      <c r="AG88" s="185"/>
      <c r="AH88" s="230"/>
      <c r="AI88" s="509">
        <v>3</v>
      </c>
      <c r="AJ88" s="12"/>
      <c r="AK88" s="273"/>
      <c r="AL88" s="185"/>
      <c r="AM88" s="140"/>
      <c r="AN88" s="359">
        <v>0</v>
      </c>
      <c r="AO88" s="382"/>
      <c r="AP88" s="382"/>
      <c r="AQ88" s="382"/>
      <c r="AR88" s="383"/>
      <c r="AS88" s="360"/>
      <c r="AT88" s="382"/>
      <c r="AU88" s="382"/>
      <c r="AV88" s="382"/>
      <c r="AW88" s="384"/>
      <c r="AX88" s="385"/>
      <c r="AY88" s="382"/>
      <c r="AZ88" s="382"/>
      <c r="BA88" s="382"/>
      <c r="BB88" s="420"/>
      <c r="BC88" s="360"/>
      <c r="BD88" s="382"/>
      <c r="BE88" s="382"/>
      <c r="BF88" s="382"/>
      <c r="BG88" s="386"/>
      <c r="BH88" s="170">
        <f t="shared" si="74"/>
        <v>9</v>
      </c>
      <c r="BI88" s="83"/>
      <c r="BJ88" s="83"/>
      <c r="BK88" s="83"/>
    </row>
    <row r="89" spans="1:68" ht="20.100000000000001" customHeight="1" x14ac:dyDescent="0.25">
      <c r="A89" s="106"/>
      <c r="B89" s="107"/>
      <c r="C89" s="107"/>
      <c r="D89" s="124"/>
      <c r="E89" s="124"/>
      <c r="F89" s="108"/>
      <c r="G89" s="108"/>
      <c r="H89" s="125"/>
      <c r="I89" s="607"/>
      <c r="J89" s="126"/>
      <c r="K89" s="584" t="s">
        <v>154</v>
      </c>
      <c r="L89" s="585"/>
      <c r="M89" s="585"/>
      <c r="N89" s="585"/>
      <c r="O89" s="585"/>
      <c r="P89" s="585"/>
      <c r="Q89" s="586"/>
      <c r="R89" s="459"/>
      <c r="S89" s="258"/>
      <c r="T89" s="468">
        <v>2</v>
      </c>
      <c r="U89" s="12"/>
      <c r="V89" s="11"/>
      <c r="W89" s="25"/>
      <c r="X89" s="230"/>
      <c r="Y89" s="443">
        <v>8</v>
      </c>
      <c r="Z89" s="12"/>
      <c r="AA89" s="273"/>
      <c r="AB89" s="185"/>
      <c r="AC89" s="140"/>
      <c r="AD89" s="443">
        <v>4</v>
      </c>
      <c r="AE89" s="12"/>
      <c r="AF89" s="11"/>
      <c r="AG89" s="185"/>
      <c r="AH89" s="230"/>
      <c r="AI89" s="443">
        <v>6</v>
      </c>
      <c r="AJ89" s="12"/>
      <c r="AK89" s="273"/>
      <c r="AL89" s="185"/>
      <c r="AM89" s="140"/>
      <c r="AN89" s="359"/>
      <c r="AO89" s="382"/>
      <c r="AP89" s="382"/>
      <c r="AQ89" s="382"/>
      <c r="AR89" s="383"/>
      <c r="AS89" s="360"/>
      <c r="AT89" s="382"/>
      <c r="AU89" s="382"/>
      <c r="AV89" s="382"/>
      <c r="AW89" s="384"/>
      <c r="AX89" s="385"/>
      <c r="AY89" s="382"/>
      <c r="AZ89" s="382"/>
      <c r="BA89" s="382"/>
      <c r="BB89" s="383"/>
      <c r="BC89" s="360"/>
      <c r="BD89" s="382"/>
      <c r="BE89" s="382"/>
      <c r="BF89" s="382"/>
      <c r="BG89" s="386"/>
      <c r="BH89" s="170">
        <f t="shared" si="74"/>
        <v>20</v>
      </c>
      <c r="BI89" s="83"/>
      <c r="BJ89" s="83"/>
      <c r="BK89" s="83"/>
    </row>
    <row r="90" spans="1:68" s="114" customFormat="1" ht="20.100000000000001" customHeight="1" x14ac:dyDescent="0.25">
      <c r="A90" s="174"/>
      <c r="B90" s="102"/>
      <c r="C90" s="102"/>
      <c r="D90" s="118"/>
      <c r="E90" s="118"/>
      <c r="F90" s="45"/>
      <c r="G90" s="45"/>
      <c r="H90" s="45"/>
      <c r="I90" s="175"/>
      <c r="J90" s="175"/>
      <c r="K90" s="342"/>
      <c r="L90" s="342"/>
      <c r="M90" s="342"/>
      <c r="N90" s="342"/>
      <c r="O90" s="342"/>
      <c r="P90" s="342"/>
      <c r="Q90" s="342"/>
      <c r="R90" s="342"/>
      <c r="S90" s="342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343" t="s">
        <v>168</v>
      </c>
      <c r="AJ90" s="247"/>
      <c r="AK90" s="247"/>
      <c r="AL90" s="247"/>
      <c r="AM90" s="247"/>
      <c r="AN90" s="344" t="s">
        <v>169</v>
      </c>
      <c r="AO90" s="247"/>
      <c r="AP90" s="247"/>
      <c r="AQ90" s="247"/>
      <c r="AR90" s="247"/>
      <c r="AS90" s="247"/>
      <c r="AT90" s="247"/>
      <c r="AU90" s="247"/>
      <c r="AV90" s="247"/>
      <c r="AW90" s="247"/>
      <c r="AX90" s="247"/>
      <c r="AY90" s="247"/>
      <c r="AZ90" s="247"/>
      <c r="BA90" s="247"/>
      <c r="BB90" s="247"/>
      <c r="BC90" s="247"/>
      <c r="BD90" s="247"/>
      <c r="BE90" s="247"/>
      <c r="BF90" s="247"/>
      <c r="BG90" s="247"/>
      <c r="BH90" s="170"/>
      <c r="BI90" s="83"/>
      <c r="BJ90" s="83"/>
      <c r="BK90" s="83"/>
      <c r="BP90" s="152"/>
    </row>
    <row r="91" spans="1:68" ht="20.100000000000001" customHeight="1" x14ac:dyDescent="0.25">
      <c r="A91" s="174"/>
      <c r="B91" s="102"/>
      <c r="C91" s="102"/>
      <c r="D91" s="118"/>
      <c r="E91" s="118"/>
      <c r="F91" s="520"/>
      <c r="G91" s="45"/>
      <c r="H91" s="45"/>
      <c r="I91" s="175"/>
      <c r="J91" s="175"/>
      <c r="K91" s="176"/>
      <c r="L91" s="176"/>
      <c r="M91" s="176"/>
      <c r="N91" s="176"/>
      <c r="O91" s="176"/>
      <c r="P91" s="176"/>
      <c r="Q91" s="176"/>
      <c r="R91" s="198"/>
      <c r="S91" s="190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0"/>
      <c r="BI91" s="83"/>
      <c r="BJ91" s="83"/>
      <c r="BK91" s="83"/>
    </row>
    <row r="92" spans="1:68" s="114" customFormat="1" x14ac:dyDescent="0.3">
      <c r="A92" s="127"/>
      <c r="B92" s="127"/>
      <c r="C92" s="127"/>
      <c r="D92" s="178">
        <v>4428</v>
      </c>
      <c r="E92" s="128"/>
      <c r="F92" s="517">
        <v>2952</v>
      </c>
      <c r="G92" s="109"/>
      <c r="H92" s="109"/>
      <c r="I92" s="109"/>
      <c r="J92" s="109"/>
      <c r="K92" s="162"/>
      <c r="L92" s="109"/>
      <c r="M92" s="109"/>
      <c r="N92" s="109"/>
      <c r="O92" s="109"/>
      <c r="P92" s="109"/>
      <c r="Q92" s="109"/>
      <c r="R92" s="199"/>
      <c r="S92" s="191"/>
      <c r="T92" s="172" t="s">
        <v>145</v>
      </c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83"/>
      <c r="BJ92" s="83"/>
      <c r="BK92" s="83"/>
      <c r="BP92" s="152"/>
    </row>
    <row r="93" spans="1:68" s="145" customFormat="1" x14ac:dyDescent="0.3">
      <c r="R93" s="200"/>
      <c r="S93" s="192"/>
      <c r="T93" s="173" t="s">
        <v>146</v>
      </c>
      <c r="BP93" s="159"/>
    </row>
    <row r="94" spans="1:68" s="145" customFormat="1" x14ac:dyDescent="0.3">
      <c r="R94" s="200"/>
      <c r="S94" s="192"/>
      <c r="T94" s="173" t="s">
        <v>149</v>
      </c>
      <c r="BP94" s="159"/>
    </row>
    <row r="95" spans="1:68" s="114" customFormat="1" x14ac:dyDescent="0.25">
      <c r="D95" s="151"/>
      <c r="E95" s="151"/>
      <c r="I95" s="114" t="s">
        <v>137</v>
      </c>
      <c r="N95" s="18">
        <v>63</v>
      </c>
      <c r="O95" s="171" t="s">
        <v>49</v>
      </c>
      <c r="P95" s="171"/>
      <c r="R95" s="201"/>
      <c r="S95" s="193"/>
      <c r="T95" s="114" t="s">
        <v>135</v>
      </c>
      <c r="AC95" s="145"/>
      <c r="BP95" s="152"/>
    </row>
    <row r="96" spans="1:68" s="114" customFormat="1" x14ac:dyDescent="0.25">
      <c r="A96" s="3" t="s">
        <v>28</v>
      </c>
      <c r="B96" s="3" t="s">
        <v>29</v>
      </c>
      <c r="C96" s="16" t="s">
        <v>107</v>
      </c>
      <c r="D96" s="151"/>
      <c r="E96" s="151"/>
      <c r="I96" s="114" t="s">
        <v>138</v>
      </c>
      <c r="N96" s="512">
        <v>63</v>
      </c>
      <c r="O96" s="171" t="s">
        <v>69</v>
      </c>
      <c r="P96" s="171"/>
      <c r="R96" s="201"/>
      <c r="S96" s="193"/>
      <c r="T96" s="114" t="s">
        <v>136</v>
      </c>
      <c r="AC96" s="145"/>
      <c r="BP96" s="152"/>
    </row>
    <row r="97" spans="1:68" s="114" customFormat="1" x14ac:dyDescent="0.25">
      <c r="A97" s="27" t="s">
        <v>30</v>
      </c>
      <c r="B97" s="28" t="s">
        <v>31</v>
      </c>
      <c r="C97" s="26" t="s">
        <v>108</v>
      </c>
      <c r="D97" s="151"/>
      <c r="E97" s="151"/>
      <c r="N97" s="382">
        <v>63</v>
      </c>
      <c r="O97" s="171" t="s">
        <v>134</v>
      </c>
      <c r="P97" s="171"/>
      <c r="R97" s="201"/>
      <c r="S97" s="193"/>
      <c r="T97" s="114" t="s">
        <v>139</v>
      </c>
      <c r="BP97" s="152"/>
    </row>
    <row r="98" spans="1:68" s="114" customFormat="1" x14ac:dyDescent="0.3">
      <c r="A98" s="179" t="s">
        <v>32</v>
      </c>
      <c r="B98" s="180" t="s">
        <v>33</v>
      </c>
      <c r="C98" s="29" t="s">
        <v>74</v>
      </c>
      <c r="R98" s="201"/>
      <c r="S98" s="193"/>
      <c r="T98" s="114" t="s">
        <v>147</v>
      </c>
      <c r="BP98" s="152"/>
    </row>
    <row r="99" spans="1:68" s="114" customFormat="1" x14ac:dyDescent="0.25">
      <c r="A99" s="179" t="s">
        <v>34</v>
      </c>
      <c r="B99" s="180" t="s">
        <v>35</v>
      </c>
      <c r="C99" s="29" t="s">
        <v>63</v>
      </c>
      <c r="R99" s="201"/>
      <c r="S99" s="193"/>
      <c r="T99" s="114" t="s">
        <v>140</v>
      </c>
      <c r="BP99" s="152"/>
    </row>
    <row r="100" spans="1:68" s="114" customFormat="1" x14ac:dyDescent="0.3">
      <c r="A100" s="179" t="s">
        <v>36</v>
      </c>
      <c r="B100" s="180" t="s">
        <v>37</v>
      </c>
      <c r="C100" s="29" t="s">
        <v>87</v>
      </c>
      <c r="R100" s="201"/>
      <c r="S100" s="193"/>
      <c r="T100" s="172" t="s">
        <v>143</v>
      </c>
      <c r="BP100" s="152"/>
    </row>
    <row r="101" spans="1:68" s="114" customFormat="1" x14ac:dyDescent="0.3">
      <c r="A101" s="179" t="s">
        <v>38</v>
      </c>
      <c r="B101" s="180" t="s">
        <v>56</v>
      </c>
      <c r="C101" s="31" t="s">
        <v>58</v>
      </c>
      <c r="R101" s="201"/>
      <c r="S101" s="193"/>
      <c r="T101" s="114" t="s">
        <v>148</v>
      </c>
      <c r="BP101" s="152"/>
    </row>
    <row r="102" spans="1:68" s="114" customFormat="1" x14ac:dyDescent="0.25">
      <c r="A102" s="179" t="s">
        <v>40</v>
      </c>
      <c r="B102" s="180" t="s">
        <v>45</v>
      </c>
      <c r="C102" s="29" t="s">
        <v>87</v>
      </c>
      <c r="R102" s="201"/>
      <c r="S102" s="193"/>
      <c r="T102" s="114" t="s">
        <v>141</v>
      </c>
      <c r="BP102" s="152"/>
    </row>
    <row r="103" spans="1:68" s="114" customFormat="1" x14ac:dyDescent="0.25">
      <c r="A103" s="179" t="s">
        <v>42</v>
      </c>
      <c r="B103" s="180" t="s">
        <v>48</v>
      </c>
      <c r="C103" s="29" t="s">
        <v>87</v>
      </c>
      <c r="R103" s="201"/>
      <c r="S103" s="193"/>
      <c r="T103" s="114" t="s">
        <v>142</v>
      </c>
      <c r="BP103" s="152"/>
    </row>
    <row r="104" spans="1:68" s="114" customFormat="1" x14ac:dyDescent="0.25">
      <c r="A104" s="179" t="s">
        <v>44</v>
      </c>
      <c r="B104" s="180" t="s">
        <v>39</v>
      </c>
      <c r="C104" s="29" t="s">
        <v>87</v>
      </c>
      <c r="R104" s="201"/>
      <c r="S104" s="193"/>
      <c r="BP104" s="152"/>
    </row>
    <row r="105" spans="1:68" s="114" customFormat="1" x14ac:dyDescent="0.25">
      <c r="A105" s="179" t="s">
        <v>46</v>
      </c>
      <c r="B105" s="180" t="s">
        <v>151</v>
      </c>
      <c r="C105" s="29" t="s">
        <v>87</v>
      </c>
      <c r="R105" s="201"/>
      <c r="S105" s="193"/>
      <c r="BP105" s="152"/>
    </row>
    <row r="106" spans="1:68" s="114" customFormat="1" x14ac:dyDescent="0.25">
      <c r="A106" s="179" t="s">
        <v>47</v>
      </c>
      <c r="B106" s="180" t="s">
        <v>51</v>
      </c>
      <c r="C106" s="29" t="s">
        <v>49</v>
      </c>
      <c r="R106" s="201"/>
      <c r="S106" s="193"/>
      <c r="BP106" s="152"/>
    </row>
    <row r="107" spans="1:68" s="114" customFormat="1" x14ac:dyDescent="0.25">
      <c r="A107" s="179" t="s">
        <v>50</v>
      </c>
      <c r="B107" s="180" t="s">
        <v>41</v>
      </c>
      <c r="C107" s="29" t="s">
        <v>109</v>
      </c>
      <c r="R107" s="201"/>
      <c r="S107" s="193"/>
      <c r="BP107" s="152"/>
    </row>
    <row r="108" spans="1:68" s="114" customFormat="1" x14ac:dyDescent="0.25">
      <c r="A108" s="179" t="s">
        <v>52</v>
      </c>
      <c r="B108" s="180" t="s">
        <v>43</v>
      </c>
      <c r="C108" s="29" t="s">
        <v>63</v>
      </c>
      <c r="R108" s="201"/>
      <c r="S108" s="193"/>
      <c r="BP108" s="152"/>
    </row>
    <row r="109" spans="1:68" s="114" customFormat="1" x14ac:dyDescent="0.25">
      <c r="A109" s="160"/>
      <c r="B109" s="161"/>
      <c r="C109" s="29"/>
      <c r="R109" s="201"/>
      <c r="S109" s="193"/>
      <c r="BP109" s="152"/>
    </row>
    <row r="110" spans="1:68" s="114" customFormat="1" ht="25.5" x14ac:dyDescent="0.25">
      <c r="A110" s="30" t="s">
        <v>53</v>
      </c>
      <c r="B110" s="28" t="s">
        <v>54</v>
      </c>
      <c r="C110" s="26" t="s">
        <v>68</v>
      </c>
      <c r="R110" s="201"/>
      <c r="S110" s="193"/>
      <c r="BP110" s="152"/>
    </row>
    <row r="111" spans="1:68" s="114" customFormat="1" x14ac:dyDescent="0.25">
      <c r="A111" s="179" t="s">
        <v>152</v>
      </c>
      <c r="B111" s="161"/>
      <c r="C111" s="31"/>
      <c r="R111" s="201"/>
      <c r="S111" s="193"/>
      <c r="BP111" s="152"/>
    </row>
    <row r="112" spans="1:68" s="114" customFormat="1" x14ac:dyDescent="0.25">
      <c r="A112" s="179" t="s">
        <v>152</v>
      </c>
      <c r="B112" s="180" t="s">
        <v>150</v>
      </c>
      <c r="C112" s="29" t="s">
        <v>87</v>
      </c>
      <c r="R112" s="201"/>
      <c r="S112" s="193"/>
      <c r="BP112" s="152"/>
    </row>
    <row r="113" spans="1:68" s="114" customFormat="1" x14ac:dyDescent="0.25">
      <c r="A113" s="179" t="s">
        <v>152</v>
      </c>
      <c r="B113" s="180" t="s">
        <v>57</v>
      </c>
      <c r="C113" s="31" t="s">
        <v>155</v>
      </c>
      <c r="R113" s="201"/>
      <c r="S113" s="193"/>
      <c r="BP113" s="152"/>
    </row>
    <row r="114" spans="1:68" s="114" customFormat="1" x14ac:dyDescent="0.25">
      <c r="A114" s="32" t="s">
        <v>59</v>
      </c>
      <c r="B114" s="33" t="s">
        <v>60</v>
      </c>
      <c r="C114" s="34" t="s">
        <v>61</v>
      </c>
      <c r="R114" s="201"/>
      <c r="S114" s="193"/>
      <c r="BP114" s="152"/>
    </row>
    <row r="115" spans="1:68" s="114" customFormat="1" ht="25.5" x14ac:dyDescent="0.25">
      <c r="A115" s="180" t="s">
        <v>62</v>
      </c>
      <c r="B115" s="179" t="s">
        <v>153</v>
      </c>
      <c r="C115" s="31" t="s">
        <v>63</v>
      </c>
      <c r="R115" s="201"/>
      <c r="S115" s="193"/>
      <c r="BP115" s="152"/>
    </row>
    <row r="116" spans="1:68" s="114" customFormat="1" x14ac:dyDescent="0.25">
      <c r="A116" s="22"/>
      <c r="B116" s="22"/>
      <c r="C116" s="22"/>
      <c r="R116" s="201"/>
      <c r="S116" s="193"/>
      <c r="BP116" s="152"/>
    </row>
    <row r="117" spans="1:68" s="114" customFormat="1" x14ac:dyDescent="0.25">
      <c r="A117" s="4"/>
      <c r="B117" s="5" t="s">
        <v>14</v>
      </c>
      <c r="C117" s="5"/>
      <c r="R117" s="201"/>
      <c r="S117" s="193"/>
      <c r="BP117" s="152"/>
    </row>
    <row r="118" spans="1:68" s="114" customFormat="1" x14ac:dyDescent="0.25">
      <c r="A118" s="4"/>
      <c r="B118" s="5" t="s">
        <v>64</v>
      </c>
      <c r="C118" s="5"/>
      <c r="R118" s="201"/>
      <c r="S118" s="193"/>
      <c r="BP118" s="152"/>
    </row>
    <row r="119" spans="1:68" s="114" customFormat="1" x14ac:dyDescent="0.25">
      <c r="R119" s="201"/>
      <c r="S119" s="193"/>
      <c r="BP119" s="152"/>
    </row>
    <row r="120" spans="1:68" s="114" customFormat="1" x14ac:dyDescent="0.25">
      <c r="R120" s="201"/>
      <c r="S120" s="193"/>
      <c r="BP120" s="152"/>
    </row>
    <row r="121" spans="1:68" s="114" customFormat="1" x14ac:dyDescent="0.25">
      <c r="C121" s="16" t="s">
        <v>107</v>
      </c>
      <c r="R121" s="201"/>
      <c r="S121" s="193"/>
      <c r="BP121" s="152"/>
    </row>
    <row r="122" spans="1:68" s="114" customFormat="1" x14ac:dyDescent="0.25">
      <c r="C122" s="26" t="s">
        <v>108</v>
      </c>
      <c r="R122" s="201"/>
      <c r="S122" s="193"/>
      <c r="BP122" s="152"/>
    </row>
    <row r="123" spans="1:68" s="114" customFormat="1" x14ac:dyDescent="0.25">
      <c r="B123" s="310" t="s">
        <v>33</v>
      </c>
      <c r="C123" s="29" t="s">
        <v>74</v>
      </c>
      <c r="R123" s="201"/>
      <c r="S123" s="193"/>
      <c r="BP123" s="152"/>
    </row>
    <row r="124" spans="1:68" s="114" customFormat="1" x14ac:dyDescent="0.25">
      <c r="B124" s="310" t="s">
        <v>35</v>
      </c>
      <c r="C124" s="29" t="s">
        <v>63</v>
      </c>
      <c r="R124" s="201"/>
      <c r="S124" s="193"/>
      <c r="BP124" s="152"/>
    </row>
    <row r="125" spans="1:68" s="114" customFormat="1" x14ac:dyDescent="0.25">
      <c r="B125" s="310" t="s">
        <v>39</v>
      </c>
      <c r="C125" s="29" t="s">
        <v>87</v>
      </c>
      <c r="R125" s="201"/>
      <c r="S125" s="193"/>
      <c r="BP125" s="152"/>
    </row>
    <row r="126" spans="1:68" s="114" customFormat="1" x14ac:dyDescent="0.25">
      <c r="B126" s="310" t="s">
        <v>151</v>
      </c>
      <c r="C126" s="29" t="s">
        <v>87</v>
      </c>
      <c r="R126" s="201"/>
      <c r="S126" s="193"/>
      <c r="BP126" s="152"/>
    </row>
    <row r="127" spans="1:68" s="114" customFormat="1" x14ac:dyDescent="0.25">
      <c r="B127" s="310" t="s">
        <v>51</v>
      </c>
      <c r="C127" s="29" t="s">
        <v>49</v>
      </c>
      <c r="R127" s="201"/>
      <c r="S127" s="193"/>
      <c r="BP127" s="152"/>
    </row>
    <row r="128" spans="1:68" s="114" customFormat="1" x14ac:dyDescent="0.25">
      <c r="B128" s="310" t="s">
        <v>37</v>
      </c>
      <c r="C128" s="29" t="s">
        <v>87</v>
      </c>
      <c r="R128" s="201"/>
      <c r="S128" s="193"/>
      <c r="BP128" s="152"/>
    </row>
    <row r="129" spans="2:68" s="114" customFormat="1" x14ac:dyDescent="0.25">
      <c r="B129" s="310" t="s">
        <v>56</v>
      </c>
      <c r="C129" s="31" t="s">
        <v>58</v>
      </c>
      <c r="R129" s="201"/>
      <c r="S129" s="193"/>
      <c r="BP129" s="152"/>
    </row>
    <row r="130" spans="2:68" s="114" customFormat="1" x14ac:dyDescent="0.25">
      <c r="B130" s="310" t="s">
        <v>41</v>
      </c>
      <c r="C130" s="29" t="s">
        <v>109</v>
      </c>
      <c r="R130" s="201"/>
      <c r="S130" s="193"/>
      <c r="BP130" s="152"/>
    </row>
    <row r="131" spans="2:68" s="114" customFormat="1" x14ac:dyDescent="0.25">
      <c r="B131" s="310" t="s">
        <v>43</v>
      </c>
      <c r="C131" s="29" t="s">
        <v>63</v>
      </c>
      <c r="R131" s="201"/>
      <c r="S131" s="193"/>
      <c r="BP131" s="152"/>
    </row>
    <row r="132" spans="2:68" s="114" customFormat="1" x14ac:dyDescent="0.25">
      <c r="B132" s="311" t="s">
        <v>45</v>
      </c>
      <c r="C132" s="29" t="s">
        <v>87</v>
      </c>
      <c r="R132" s="201"/>
      <c r="S132" s="193"/>
      <c r="BP132" s="152"/>
    </row>
    <row r="133" spans="2:68" s="114" customFormat="1" x14ac:dyDescent="0.25">
      <c r="B133" s="311" t="s">
        <v>48</v>
      </c>
      <c r="C133" s="29" t="s">
        <v>87</v>
      </c>
      <c r="R133" s="201"/>
      <c r="S133" s="193"/>
      <c r="BP133" s="152"/>
    </row>
    <row r="134" spans="2:68" s="114" customFormat="1" x14ac:dyDescent="0.25">
      <c r="R134" s="201"/>
      <c r="S134" s="193"/>
      <c r="BP134" s="152"/>
    </row>
    <row r="135" spans="2:68" s="114" customFormat="1" x14ac:dyDescent="0.25">
      <c r="B135" s="312" t="s">
        <v>110</v>
      </c>
      <c r="C135" s="29" t="s">
        <v>87</v>
      </c>
      <c r="R135" s="201"/>
      <c r="S135" s="193"/>
      <c r="BP135" s="152"/>
    </row>
    <row r="136" spans="2:68" s="114" customFormat="1" x14ac:dyDescent="0.25">
      <c r="B136" s="312" t="s">
        <v>57</v>
      </c>
      <c r="C136" s="31" t="s">
        <v>155</v>
      </c>
      <c r="R136" s="201"/>
      <c r="S136" s="193"/>
      <c r="BP136" s="152"/>
    </row>
    <row r="137" spans="2:68" s="114" customFormat="1" x14ac:dyDescent="0.25">
      <c r="R137" s="201"/>
      <c r="S137" s="193"/>
      <c r="BP137" s="152"/>
    </row>
    <row r="138" spans="2:68" s="114" customFormat="1" x14ac:dyDescent="0.25">
      <c r="R138" s="201"/>
      <c r="S138" s="193"/>
      <c r="BP138" s="152"/>
    </row>
    <row r="139" spans="2:68" s="114" customFormat="1" x14ac:dyDescent="0.25">
      <c r="R139" s="201"/>
      <c r="S139" s="193"/>
      <c r="BP139" s="152"/>
    </row>
    <row r="140" spans="2:68" s="114" customFormat="1" x14ac:dyDescent="0.25">
      <c r="R140" s="201"/>
      <c r="S140" s="193"/>
      <c r="BP140" s="152"/>
    </row>
    <row r="141" spans="2:68" s="114" customFormat="1" x14ac:dyDescent="0.25">
      <c r="R141" s="201"/>
      <c r="S141" s="193"/>
      <c r="BP141" s="152"/>
    </row>
    <row r="142" spans="2:68" s="114" customFormat="1" x14ac:dyDescent="0.25">
      <c r="R142" s="201"/>
      <c r="S142" s="193"/>
      <c r="BP142" s="152"/>
    </row>
    <row r="143" spans="2:68" s="114" customFormat="1" x14ac:dyDescent="0.25">
      <c r="R143" s="201"/>
      <c r="S143" s="193"/>
      <c r="BP143" s="152"/>
    </row>
    <row r="144" spans="2:68" s="114" customFormat="1" x14ac:dyDescent="0.25">
      <c r="R144" s="201"/>
      <c r="S144" s="193"/>
      <c r="BP144" s="152"/>
    </row>
    <row r="145" spans="18:68" s="114" customFormat="1" x14ac:dyDescent="0.25">
      <c r="R145" s="201"/>
      <c r="S145" s="193"/>
      <c r="BP145" s="152"/>
    </row>
    <row r="146" spans="18:68" s="114" customFormat="1" x14ac:dyDescent="0.25">
      <c r="R146" s="201"/>
      <c r="S146" s="193"/>
      <c r="BP146" s="152"/>
    </row>
    <row r="147" spans="18:68" s="114" customFormat="1" x14ac:dyDescent="0.25">
      <c r="R147" s="201"/>
      <c r="S147" s="193"/>
      <c r="BP147" s="152"/>
    </row>
    <row r="148" spans="18:68" s="114" customFormat="1" x14ac:dyDescent="0.25">
      <c r="R148" s="201"/>
      <c r="S148" s="193"/>
      <c r="BP148" s="152"/>
    </row>
    <row r="149" spans="18:68" s="114" customFormat="1" x14ac:dyDescent="0.25">
      <c r="R149" s="201"/>
      <c r="S149" s="193"/>
      <c r="BP149" s="152"/>
    </row>
    <row r="150" spans="18:68" s="114" customFormat="1" x14ac:dyDescent="0.25">
      <c r="R150" s="201"/>
      <c r="S150" s="193"/>
      <c r="BP150" s="152"/>
    </row>
    <row r="151" spans="18:68" s="114" customFormat="1" x14ac:dyDescent="0.25">
      <c r="R151" s="201"/>
      <c r="S151" s="193"/>
      <c r="BP151" s="152"/>
    </row>
    <row r="152" spans="18:68" s="114" customFormat="1" x14ac:dyDescent="0.25">
      <c r="R152" s="201"/>
      <c r="S152" s="193"/>
      <c r="BP152" s="152"/>
    </row>
    <row r="153" spans="18:68" s="114" customFormat="1" x14ac:dyDescent="0.25">
      <c r="R153" s="201"/>
      <c r="S153" s="193"/>
      <c r="BP153" s="152"/>
    </row>
    <row r="154" spans="18:68" s="114" customFormat="1" x14ac:dyDescent="0.25">
      <c r="R154" s="201"/>
      <c r="S154" s="193"/>
      <c r="BP154" s="152"/>
    </row>
    <row r="155" spans="18:68" s="114" customFormat="1" x14ac:dyDescent="0.25">
      <c r="R155" s="201"/>
      <c r="S155" s="193"/>
      <c r="BP155" s="152"/>
    </row>
    <row r="156" spans="18:68" s="114" customFormat="1" x14ac:dyDescent="0.25">
      <c r="R156" s="201"/>
      <c r="S156" s="193"/>
      <c r="BP156" s="152"/>
    </row>
    <row r="157" spans="18:68" s="114" customFormat="1" x14ac:dyDescent="0.25">
      <c r="R157" s="201"/>
      <c r="S157" s="193"/>
      <c r="BP157" s="152"/>
    </row>
    <row r="158" spans="18:68" s="114" customFormat="1" x14ac:dyDescent="0.25">
      <c r="R158" s="201"/>
      <c r="S158" s="193"/>
      <c r="BP158" s="152"/>
    </row>
    <row r="159" spans="18:68" s="114" customFormat="1" x14ac:dyDescent="0.25">
      <c r="R159" s="201"/>
      <c r="S159" s="193"/>
      <c r="BP159" s="152"/>
    </row>
    <row r="160" spans="18:68" s="114" customFormat="1" x14ac:dyDescent="0.25">
      <c r="R160" s="201"/>
      <c r="S160" s="193"/>
      <c r="BP160" s="152"/>
    </row>
    <row r="161" spans="18:68" s="114" customFormat="1" x14ac:dyDescent="0.25">
      <c r="R161" s="201"/>
      <c r="S161" s="193"/>
      <c r="BP161" s="152"/>
    </row>
    <row r="162" spans="18:68" s="114" customFormat="1" x14ac:dyDescent="0.25">
      <c r="R162" s="201"/>
      <c r="S162" s="193"/>
      <c r="BP162" s="152"/>
    </row>
    <row r="163" spans="18:68" s="114" customFormat="1" x14ac:dyDescent="0.25">
      <c r="R163" s="201"/>
      <c r="S163" s="193"/>
      <c r="BP163" s="152"/>
    </row>
    <row r="164" spans="18:68" s="114" customFormat="1" x14ac:dyDescent="0.25">
      <c r="R164" s="201"/>
      <c r="S164" s="193"/>
      <c r="BP164" s="152"/>
    </row>
    <row r="165" spans="18:68" s="114" customFormat="1" x14ac:dyDescent="0.25">
      <c r="R165" s="201"/>
      <c r="S165" s="193"/>
      <c r="BP165" s="152"/>
    </row>
    <row r="166" spans="18:68" s="114" customFormat="1" x14ac:dyDescent="0.25">
      <c r="R166" s="201"/>
      <c r="S166" s="193"/>
      <c r="BP166" s="152"/>
    </row>
    <row r="167" spans="18:68" s="114" customFormat="1" x14ac:dyDescent="0.25">
      <c r="R167" s="201"/>
      <c r="S167" s="193"/>
      <c r="BP167" s="152"/>
    </row>
    <row r="168" spans="18:68" s="114" customFormat="1" x14ac:dyDescent="0.25">
      <c r="R168" s="201"/>
      <c r="S168" s="193"/>
      <c r="BP168" s="152"/>
    </row>
    <row r="169" spans="18:68" s="114" customFormat="1" x14ac:dyDescent="0.25">
      <c r="R169" s="201"/>
      <c r="S169" s="193"/>
      <c r="BP169" s="152"/>
    </row>
    <row r="170" spans="18:68" s="114" customFormat="1" x14ac:dyDescent="0.25">
      <c r="R170" s="201"/>
      <c r="S170" s="193"/>
      <c r="BP170" s="152"/>
    </row>
    <row r="171" spans="18:68" s="114" customFormat="1" x14ac:dyDescent="0.25">
      <c r="R171" s="201"/>
      <c r="S171" s="193"/>
      <c r="BP171" s="152"/>
    </row>
    <row r="172" spans="18:68" s="114" customFormat="1" x14ac:dyDescent="0.25">
      <c r="R172" s="201"/>
      <c r="S172" s="193"/>
      <c r="BP172" s="152"/>
    </row>
    <row r="173" spans="18:68" s="114" customFormat="1" x14ac:dyDescent="0.25">
      <c r="R173" s="201"/>
      <c r="S173" s="193"/>
      <c r="BP173" s="152"/>
    </row>
    <row r="174" spans="18:68" s="114" customFormat="1" x14ac:dyDescent="0.25">
      <c r="R174" s="201"/>
      <c r="S174" s="193"/>
      <c r="BP174" s="152"/>
    </row>
    <row r="175" spans="18:68" s="114" customFormat="1" x14ac:dyDescent="0.25">
      <c r="R175" s="201"/>
      <c r="S175" s="193"/>
      <c r="BP175" s="152"/>
    </row>
    <row r="176" spans="18:68" s="114" customFormat="1" x14ac:dyDescent="0.25">
      <c r="R176" s="201"/>
      <c r="S176" s="193"/>
      <c r="BP176" s="152"/>
    </row>
    <row r="177" spans="18:68" s="114" customFormat="1" x14ac:dyDescent="0.25">
      <c r="R177" s="201"/>
      <c r="S177" s="193"/>
      <c r="BP177" s="152"/>
    </row>
    <row r="178" spans="18:68" s="114" customFormat="1" x14ac:dyDescent="0.25">
      <c r="R178" s="201"/>
      <c r="S178" s="193"/>
      <c r="BP178" s="152"/>
    </row>
    <row r="179" spans="18:68" s="114" customFormat="1" x14ac:dyDescent="0.25">
      <c r="R179" s="201"/>
      <c r="S179" s="193"/>
      <c r="BP179" s="152"/>
    </row>
    <row r="180" spans="18:68" s="114" customFormat="1" x14ac:dyDescent="0.25">
      <c r="R180" s="201"/>
      <c r="S180" s="193"/>
      <c r="BP180" s="152"/>
    </row>
    <row r="181" spans="18:68" s="114" customFormat="1" x14ac:dyDescent="0.25">
      <c r="R181" s="201"/>
      <c r="S181" s="193"/>
      <c r="BP181" s="152"/>
    </row>
    <row r="182" spans="18:68" s="114" customFormat="1" x14ac:dyDescent="0.25">
      <c r="R182" s="201"/>
      <c r="S182" s="193"/>
      <c r="BP182" s="152"/>
    </row>
    <row r="183" spans="18:68" s="114" customFormat="1" x14ac:dyDescent="0.25">
      <c r="R183" s="201"/>
      <c r="S183" s="193"/>
      <c r="BP183" s="152"/>
    </row>
    <row r="184" spans="18:68" s="114" customFormat="1" x14ac:dyDescent="0.25">
      <c r="R184" s="201"/>
      <c r="S184" s="193"/>
      <c r="BP184" s="152"/>
    </row>
    <row r="185" spans="18:68" s="114" customFormat="1" x14ac:dyDescent="0.25">
      <c r="R185" s="201"/>
      <c r="S185" s="193"/>
      <c r="BP185" s="152"/>
    </row>
    <row r="186" spans="18:68" s="114" customFormat="1" x14ac:dyDescent="0.25">
      <c r="R186" s="201"/>
      <c r="S186" s="193"/>
      <c r="BP186" s="152"/>
    </row>
    <row r="187" spans="18:68" s="114" customFormat="1" x14ac:dyDescent="0.25">
      <c r="R187" s="201"/>
      <c r="S187" s="193"/>
      <c r="BP187" s="152"/>
    </row>
    <row r="188" spans="18:68" s="114" customFormat="1" x14ac:dyDescent="0.25">
      <c r="R188" s="201"/>
      <c r="S188" s="193"/>
      <c r="BP188" s="152"/>
    </row>
    <row r="189" spans="18:68" s="114" customFormat="1" x14ac:dyDescent="0.25">
      <c r="R189" s="201"/>
      <c r="S189" s="193"/>
      <c r="BP189" s="152"/>
    </row>
    <row r="190" spans="18:68" s="114" customFormat="1" x14ac:dyDescent="0.25">
      <c r="R190" s="201"/>
      <c r="S190" s="193"/>
      <c r="BP190" s="152"/>
    </row>
    <row r="191" spans="18:68" s="114" customFormat="1" x14ac:dyDescent="0.25">
      <c r="R191" s="201"/>
      <c r="S191" s="193"/>
      <c r="BP191" s="152"/>
    </row>
    <row r="192" spans="18:68" s="114" customFormat="1" x14ac:dyDescent="0.25">
      <c r="R192" s="201"/>
      <c r="S192" s="193"/>
      <c r="BP192" s="152"/>
    </row>
    <row r="193" spans="18:68" s="114" customFormat="1" x14ac:dyDescent="0.25">
      <c r="R193" s="201"/>
      <c r="S193" s="193"/>
      <c r="BP193" s="152"/>
    </row>
    <row r="194" spans="18:68" s="114" customFormat="1" x14ac:dyDescent="0.25">
      <c r="R194" s="201"/>
      <c r="S194" s="193"/>
      <c r="BP194" s="152"/>
    </row>
    <row r="195" spans="18:68" s="114" customFormat="1" x14ac:dyDescent="0.25">
      <c r="R195" s="201"/>
      <c r="S195" s="193"/>
      <c r="BP195" s="152"/>
    </row>
    <row r="196" spans="18:68" s="114" customFormat="1" x14ac:dyDescent="0.25">
      <c r="R196" s="201"/>
      <c r="S196" s="193"/>
      <c r="BP196" s="152"/>
    </row>
    <row r="197" spans="18:68" s="114" customFormat="1" x14ac:dyDescent="0.25">
      <c r="R197" s="201"/>
      <c r="S197" s="193"/>
      <c r="BP197" s="152"/>
    </row>
    <row r="198" spans="18:68" s="114" customFormat="1" x14ac:dyDescent="0.25">
      <c r="R198" s="201"/>
      <c r="S198" s="193"/>
      <c r="BP198" s="152"/>
    </row>
    <row r="199" spans="18:68" s="114" customFormat="1" x14ac:dyDescent="0.25">
      <c r="R199" s="201"/>
      <c r="S199" s="193"/>
      <c r="BP199" s="152"/>
    </row>
    <row r="200" spans="18:68" s="114" customFormat="1" x14ac:dyDescent="0.25">
      <c r="R200" s="201"/>
      <c r="S200" s="193"/>
      <c r="BP200" s="152"/>
    </row>
    <row r="201" spans="18:68" s="114" customFormat="1" x14ac:dyDescent="0.25">
      <c r="R201" s="201"/>
      <c r="S201" s="193"/>
      <c r="BP201" s="152"/>
    </row>
    <row r="202" spans="18:68" s="114" customFormat="1" x14ac:dyDescent="0.25">
      <c r="R202" s="201"/>
      <c r="S202" s="193"/>
      <c r="BP202" s="152"/>
    </row>
    <row r="203" spans="18:68" s="114" customFormat="1" x14ac:dyDescent="0.25">
      <c r="R203" s="201"/>
      <c r="S203" s="193"/>
      <c r="BP203" s="152"/>
    </row>
    <row r="204" spans="18:68" s="114" customFormat="1" x14ac:dyDescent="0.25">
      <c r="R204" s="201"/>
      <c r="S204" s="193"/>
      <c r="BP204" s="152"/>
    </row>
    <row r="205" spans="18:68" s="114" customFormat="1" x14ac:dyDescent="0.25">
      <c r="R205" s="201"/>
      <c r="S205" s="193"/>
      <c r="BP205" s="152"/>
    </row>
    <row r="206" spans="18:68" s="114" customFormat="1" x14ac:dyDescent="0.25">
      <c r="R206" s="201"/>
      <c r="S206" s="193"/>
      <c r="BP206" s="152"/>
    </row>
    <row r="207" spans="18:68" s="114" customFormat="1" x14ac:dyDescent="0.25">
      <c r="R207" s="201"/>
      <c r="S207" s="193"/>
      <c r="BP207" s="152"/>
    </row>
    <row r="208" spans="18:68" s="114" customFormat="1" x14ac:dyDescent="0.25">
      <c r="R208" s="201"/>
      <c r="S208" s="193"/>
      <c r="BP208" s="152"/>
    </row>
    <row r="209" spans="18:68" s="114" customFormat="1" x14ac:dyDescent="0.25">
      <c r="R209" s="201"/>
      <c r="S209" s="193"/>
      <c r="BP209" s="152"/>
    </row>
    <row r="210" spans="18:68" s="114" customFormat="1" x14ac:dyDescent="0.25">
      <c r="R210" s="201"/>
      <c r="S210" s="193"/>
      <c r="BP210" s="152"/>
    </row>
    <row r="211" spans="18:68" s="114" customFormat="1" x14ac:dyDescent="0.25">
      <c r="R211" s="201"/>
      <c r="S211" s="193"/>
      <c r="BP211" s="152"/>
    </row>
    <row r="212" spans="18:68" s="114" customFormat="1" x14ac:dyDescent="0.25">
      <c r="R212" s="201"/>
      <c r="S212" s="193"/>
      <c r="BP212" s="152"/>
    </row>
    <row r="213" spans="18:68" s="114" customFormat="1" x14ac:dyDescent="0.25">
      <c r="R213" s="201"/>
      <c r="S213" s="193"/>
      <c r="BP213" s="152"/>
    </row>
    <row r="214" spans="18:68" s="114" customFormat="1" x14ac:dyDescent="0.25">
      <c r="R214" s="201"/>
      <c r="S214" s="193"/>
      <c r="BP214" s="152"/>
    </row>
    <row r="215" spans="18:68" s="114" customFormat="1" x14ac:dyDescent="0.25">
      <c r="R215" s="201"/>
      <c r="S215" s="193"/>
      <c r="BP215" s="152"/>
    </row>
    <row r="216" spans="18:68" s="114" customFormat="1" x14ac:dyDescent="0.25">
      <c r="R216" s="201"/>
      <c r="S216" s="193"/>
      <c r="BP216" s="152"/>
    </row>
    <row r="217" spans="18:68" s="114" customFormat="1" x14ac:dyDescent="0.25">
      <c r="R217" s="201"/>
      <c r="S217" s="193"/>
      <c r="BP217" s="152"/>
    </row>
    <row r="218" spans="18:68" s="114" customFormat="1" x14ac:dyDescent="0.25">
      <c r="R218" s="201"/>
      <c r="S218" s="193"/>
      <c r="BP218" s="152"/>
    </row>
    <row r="219" spans="18:68" s="114" customFormat="1" x14ac:dyDescent="0.25">
      <c r="R219" s="201"/>
      <c r="S219" s="193"/>
      <c r="BP219" s="152"/>
    </row>
    <row r="220" spans="18:68" s="114" customFormat="1" x14ac:dyDescent="0.25">
      <c r="R220" s="201"/>
      <c r="S220" s="193"/>
      <c r="BP220" s="152"/>
    </row>
    <row r="221" spans="18:68" s="114" customFormat="1" x14ac:dyDescent="0.25">
      <c r="R221" s="201"/>
      <c r="S221" s="193"/>
      <c r="BP221" s="152"/>
    </row>
    <row r="222" spans="18:68" s="114" customFormat="1" x14ac:dyDescent="0.25">
      <c r="R222" s="201"/>
      <c r="S222" s="193"/>
      <c r="BP222" s="152"/>
    </row>
    <row r="223" spans="18:68" s="114" customFormat="1" x14ac:dyDescent="0.25">
      <c r="R223" s="201"/>
      <c r="S223" s="193"/>
      <c r="BP223" s="152"/>
    </row>
    <row r="224" spans="18:68" s="114" customFormat="1" x14ac:dyDescent="0.25">
      <c r="R224" s="201"/>
      <c r="S224" s="193"/>
      <c r="BP224" s="152"/>
    </row>
    <row r="225" spans="18:68" s="114" customFormat="1" x14ac:dyDescent="0.25">
      <c r="R225" s="201"/>
      <c r="S225" s="193"/>
      <c r="BP225" s="152"/>
    </row>
    <row r="226" spans="18:68" s="114" customFormat="1" x14ac:dyDescent="0.25">
      <c r="R226" s="201"/>
      <c r="S226" s="193"/>
      <c r="BP226" s="152"/>
    </row>
    <row r="227" spans="18:68" s="114" customFormat="1" x14ac:dyDescent="0.25">
      <c r="R227" s="201"/>
      <c r="S227" s="193"/>
      <c r="BP227" s="152"/>
    </row>
    <row r="228" spans="18:68" s="114" customFormat="1" x14ac:dyDescent="0.25">
      <c r="R228" s="201"/>
      <c r="S228" s="193"/>
      <c r="BP228" s="152"/>
    </row>
    <row r="229" spans="18:68" s="114" customFormat="1" x14ac:dyDescent="0.25">
      <c r="R229" s="201"/>
      <c r="S229" s="193"/>
      <c r="BP229" s="152"/>
    </row>
    <row r="230" spans="18:68" s="114" customFormat="1" x14ac:dyDescent="0.25">
      <c r="R230" s="201"/>
      <c r="S230" s="193"/>
      <c r="BP230" s="152"/>
    </row>
    <row r="231" spans="18:68" s="114" customFormat="1" x14ac:dyDescent="0.25">
      <c r="R231" s="201"/>
      <c r="S231" s="193"/>
      <c r="BP231" s="152"/>
    </row>
    <row r="232" spans="18:68" s="114" customFormat="1" x14ac:dyDescent="0.25">
      <c r="R232" s="201"/>
      <c r="S232" s="193"/>
      <c r="BP232" s="152"/>
    </row>
    <row r="233" spans="18:68" s="114" customFormat="1" x14ac:dyDescent="0.25">
      <c r="R233" s="201"/>
      <c r="S233" s="193"/>
      <c r="BP233" s="152"/>
    </row>
    <row r="234" spans="18:68" s="114" customFormat="1" x14ac:dyDescent="0.25">
      <c r="R234" s="201"/>
      <c r="S234" s="193"/>
      <c r="BP234" s="152"/>
    </row>
    <row r="235" spans="18:68" s="114" customFormat="1" x14ac:dyDescent="0.25">
      <c r="R235" s="201"/>
      <c r="S235" s="193"/>
      <c r="BP235" s="152"/>
    </row>
    <row r="236" spans="18:68" s="114" customFormat="1" x14ac:dyDescent="0.25">
      <c r="R236" s="201"/>
      <c r="S236" s="193"/>
      <c r="BP236" s="152"/>
    </row>
    <row r="237" spans="18:68" s="114" customFormat="1" x14ac:dyDescent="0.25">
      <c r="R237" s="201"/>
      <c r="S237" s="193"/>
      <c r="BP237" s="152"/>
    </row>
    <row r="238" spans="18:68" s="114" customFormat="1" x14ac:dyDescent="0.25">
      <c r="R238" s="201"/>
      <c r="S238" s="193"/>
      <c r="BP238" s="152"/>
    </row>
  </sheetData>
  <mergeCells count="68">
    <mergeCell ref="AX76:BB76"/>
    <mergeCell ref="BC76:BG76"/>
    <mergeCell ref="I81:I89"/>
    <mergeCell ref="K81:Q81"/>
    <mergeCell ref="K82:Q82"/>
    <mergeCell ref="K83:Q83"/>
    <mergeCell ref="K84:L84"/>
    <mergeCell ref="K85:L85"/>
    <mergeCell ref="K86:L86"/>
    <mergeCell ref="K87:L87"/>
    <mergeCell ref="K88:Q88"/>
    <mergeCell ref="K89:Q89"/>
    <mergeCell ref="Y76:AC76"/>
    <mergeCell ref="AD76:AH76"/>
    <mergeCell ref="AI76:AM76"/>
    <mergeCell ref="AN76:AR76"/>
    <mergeCell ref="AS76:AW76"/>
    <mergeCell ref="A78:B78"/>
    <mergeCell ref="A74:B74"/>
    <mergeCell ref="A75:B75"/>
    <mergeCell ref="A76:B76"/>
    <mergeCell ref="T76:X76"/>
    <mergeCell ref="AX8:BB8"/>
    <mergeCell ref="BC8:BG8"/>
    <mergeCell ref="A73:B73"/>
    <mergeCell ref="AX6:BB6"/>
    <mergeCell ref="BC6:BG6"/>
    <mergeCell ref="T7:X7"/>
    <mergeCell ref="Y7:AC7"/>
    <mergeCell ref="AD7:AH7"/>
    <mergeCell ref="AI7:AM7"/>
    <mergeCell ref="AN7:AR7"/>
    <mergeCell ref="AS7:AW7"/>
    <mergeCell ref="AX7:BB7"/>
    <mergeCell ref="BC7:BG7"/>
    <mergeCell ref="AS6:AW6"/>
    <mergeCell ref="T8:X8"/>
    <mergeCell ref="Y8:AC8"/>
    <mergeCell ref="AX5:BG5"/>
    <mergeCell ref="I6:I9"/>
    <mergeCell ref="K6:M8"/>
    <mergeCell ref="O6:O9"/>
    <mergeCell ref="Q6:Q9"/>
    <mergeCell ref="T6:X6"/>
    <mergeCell ref="Y6:AC6"/>
    <mergeCell ref="AD6:AH6"/>
    <mergeCell ref="AI6:AM6"/>
    <mergeCell ref="AN6:AR6"/>
    <mergeCell ref="I5:M5"/>
    <mergeCell ref="N5:N9"/>
    <mergeCell ref="O5:Q5"/>
    <mergeCell ref="T5:AC5"/>
    <mergeCell ref="AD5:AM5"/>
    <mergeCell ref="AN5:AW5"/>
    <mergeCell ref="A4:A9"/>
    <mergeCell ref="B4:B9"/>
    <mergeCell ref="D4:D9"/>
    <mergeCell ref="E4:E9"/>
    <mergeCell ref="F4:Q4"/>
    <mergeCell ref="T4:AW4"/>
    <mergeCell ref="C5:C9"/>
    <mergeCell ref="F5:F9"/>
    <mergeCell ref="G5:G9"/>
    <mergeCell ref="H5:H9"/>
    <mergeCell ref="AI8:AM8"/>
    <mergeCell ref="AN8:AR8"/>
    <mergeCell ref="AS8:AW8"/>
    <mergeCell ref="AD8:AH8"/>
  </mergeCells>
  <pageMargins left="0.31496062992125984" right="0.31496062992125984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ШАБЛОН 2023</vt:lpstr>
      <vt:lpstr>ШАБЛОН 2023 (2)</vt:lpstr>
      <vt:lpstr>'ШАБЛОН 2023'!Область_печати</vt:lpstr>
      <vt:lpstr>'ШАБЛОН 2023 (2)'!Область_печати</vt:lpstr>
    </vt:vector>
  </TitlesOfParts>
  <Company>KOLLEDG Yeisky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Users</cp:lastModifiedBy>
  <cp:lastPrinted>2023-03-28T07:59:02Z</cp:lastPrinted>
  <dcterms:created xsi:type="dcterms:W3CDTF">2022-01-17T10:37:03Z</dcterms:created>
  <dcterms:modified xsi:type="dcterms:W3CDTF">2023-09-29T07:35:16Z</dcterms:modified>
</cp:coreProperties>
</file>